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utsidetraders\Desktop\"/>
    </mc:Choice>
  </mc:AlternateContent>
  <xr:revisionPtr revIDLastSave="0" documentId="13_ncr:1_{0229719F-41FE-4E93-AF83-B0AFDBB72557}" xr6:coauthVersionLast="47" xr6:coauthVersionMax="47" xr10:uidLastSave="{00000000-0000-0000-0000-000000000000}"/>
  <bookViews>
    <workbookView xWindow="1572" yWindow="0" windowWidth="15876" windowHeight="12360" xr2:uid="{00000000-000D-0000-FFFF-FFFF00000000}"/>
  </bookViews>
  <sheets>
    <sheet name="Padrão" sheetId="1" r:id="rId1"/>
    <sheet name="calculo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37" i="1"/>
  <c r="D38" i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I3" i="2" l="1"/>
  <c r="AI4" i="2"/>
  <c r="AI5" i="2"/>
  <c r="AI6" i="2"/>
  <c r="AI7" i="2"/>
  <c r="AI8" i="2"/>
  <c r="AI9" i="2"/>
  <c r="AI10" i="2"/>
  <c r="AI11" i="2"/>
  <c r="AI12" i="2"/>
  <c r="AI13" i="2"/>
  <c r="AI14" i="2"/>
  <c r="AI2" i="2"/>
  <c r="C44" i="1" l="1"/>
  <c r="Y4" i="2" s="1"/>
  <c r="Y35" i="2" l="1"/>
  <c r="Y51" i="2"/>
  <c r="Y47" i="2"/>
  <c r="Y43" i="2"/>
  <c r="Y39" i="2"/>
  <c r="Y50" i="2"/>
  <c r="Y42" i="2"/>
  <c r="Y34" i="2"/>
  <c r="Y26" i="2"/>
  <c r="Y18" i="2"/>
  <c r="Y10" i="2"/>
  <c r="Y6" i="2"/>
  <c r="Y2" i="2"/>
  <c r="Y49" i="2"/>
  <c r="Y45" i="2"/>
  <c r="Y41" i="2"/>
  <c r="Y37" i="2"/>
  <c r="Y33" i="2"/>
  <c r="Y29" i="2"/>
  <c r="Y25" i="2"/>
  <c r="Y21" i="2"/>
  <c r="Y17" i="2"/>
  <c r="Y13" i="2"/>
  <c r="Y9" i="2"/>
  <c r="Y5" i="2"/>
  <c r="Y31" i="2"/>
  <c r="Y27" i="2"/>
  <c r="Y23" i="2"/>
  <c r="Y19" i="2"/>
  <c r="Y15" i="2"/>
  <c r="Y11" i="2"/>
  <c r="Y7" i="2"/>
  <c r="Y46" i="2"/>
  <c r="Y38" i="2"/>
  <c r="Y30" i="2"/>
  <c r="Y22" i="2"/>
  <c r="Y14" i="2"/>
  <c r="Y3" i="2"/>
  <c r="Y48" i="2"/>
  <c r="Y44" i="2"/>
  <c r="Y40" i="2"/>
  <c r="Y36" i="2"/>
  <c r="Y32" i="2"/>
  <c r="Y28" i="2"/>
  <c r="Y24" i="2"/>
  <c r="Y20" i="2"/>
  <c r="Y16" i="2"/>
  <c r="Y12" i="2"/>
  <c r="Y8" i="2"/>
  <c r="D29" i="1" l="1"/>
  <c r="D30" i="1"/>
  <c r="D31" i="1"/>
  <c r="D32" i="1"/>
  <c r="D33" i="1"/>
  <c r="D34" i="1"/>
  <c r="D35" i="1"/>
  <c r="D36" i="1"/>
  <c r="D39" i="1"/>
  <c r="D26" i="1"/>
  <c r="D16" i="1"/>
  <c r="E16" i="1" s="1"/>
  <c r="D15" i="1"/>
  <c r="E15" i="1" l="1"/>
  <c r="D27" i="1"/>
  <c r="E40" i="1" s="1"/>
  <c r="C4" i="1"/>
  <c r="D17" i="1" s="1"/>
  <c r="E17" i="1" s="1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2" i="2"/>
  <c r="H52" i="2"/>
  <c r="J52" i="2"/>
  <c r="K44" i="2" s="1"/>
  <c r="A24" i="2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D40" i="1" l="1"/>
  <c r="K28" i="2"/>
  <c r="L52" i="2"/>
  <c r="C1" i="1" s="1"/>
  <c r="D14" i="1" s="1"/>
  <c r="E14" i="1" s="1"/>
  <c r="E18" i="1" s="1"/>
  <c r="N44" i="2"/>
  <c r="V44" i="2"/>
  <c r="K5" i="2"/>
  <c r="K7" i="2"/>
  <c r="O7" i="2" s="1"/>
  <c r="K15" i="2"/>
  <c r="O15" i="2" s="1"/>
  <c r="K31" i="2"/>
  <c r="O31" i="2" s="1"/>
  <c r="K47" i="2"/>
  <c r="O47" i="2" s="1"/>
  <c r="K4" i="2"/>
  <c r="V4" i="2" s="1"/>
  <c r="K20" i="2"/>
  <c r="K36" i="2"/>
  <c r="V36" i="2" s="1"/>
  <c r="K2" i="2"/>
  <c r="O2" i="2" s="1"/>
  <c r="K23" i="2"/>
  <c r="O23" i="2" s="1"/>
  <c r="K39" i="2"/>
  <c r="O39" i="2" s="1"/>
  <c r="K12" i="2"/>
  <c r="V12" i="2" s="1"/>
  <c r="M5" i="2"/>
  <c r="M44" i="2"/>
  <c r="K51" i="2"/>
  <c r="O51" i="2" s="1"/>
  <c r="K43" i="2"/>
  <c r="O43" i="2" s="1"/>
  <c r="K35" i="2"/>
  <c r="K27" i="2"/>
  <c r="O27" i="2" s="1"/>
  <c r="K19" i="2"/>
  <c r="K11" i="2"/>
  <c r="O11" i="2" s="1"/>
  <c r="K3" i="2"/>
  <c r="K48" i="2"/>
  <c r="V48" i="2" s="1"/>
  <c r="K40" i="2"/>
  <c r="O40" i="2" s="1"/>
  <c r="K32" i="2"/>
  <c r="M32" i="2" s="1"/>
  <c r="K24" i="2"/>
  <c r="K16" i="2"/>
  <c r="M16" i="2" s="1"/>
  <c r="K8" i="2"/>
  <c r="O44" i="2"/>
  <c r="K50" i="2"/>
  <c r="K46" i="2"/>
  <c r="K42" i="2"/>
  <c r="K38" i="2"/>
  <c r="K34" i="2"/>
  <c r="K30" i="2"/>
  <c r="K26" i="2"/>
  <c r="K22" i="2"/>
  <c r="K18" i="2"/>
  <c r="K14" i="2"/>
  <c r="K10" i="2"/>
  <c r="K6" i="2"/>
  <c r="K49" i="2"/>
  <c r="K45" i="2"/>
  <c r="V45" i="2" s="1"/>
  <c r="K41" i="2"/>
  <c r="K37" i="2"/>
  <c r="V37" i="2" s="1"/>
  <c r="K33" i="2"/>
  <c r="K29" i="2"/>
  <c r="V29" i="2" s="1"/>
  <c r="K25" i="2"/>
  <c r="K21" i="2"/>
  <c r="V21" i="2" s="1"/>
  <c r="K17" i="2"/>
  <c r="K13" i="2"/>
  <c r="V13" i="2" s="1"/>
  <c r="K9" i="2"/>
  <c r="V9" i="2" l="1"/>
  <c r="V25" i="2"/>
  <c r="V41" i="2"/>
  <c r="V8" i="2"/>
  <c r="V20" i="2"/>
  <c r="V17" i="2"/>
  <c r="V33" i="2"/>
  <c r="V49" i="2"/>
  <c r="V24" i="2"/>
  <c r="V5" i="2"/>
  <c r="V28" i="2"/>
  <c r="M2" i="2"/>
  <c r="N32" i="2"/>
  <c r="O5" i="2"/>
  <c r="O28" i="2"/>
  <c r="N5" i="2"/>
  <c r="N2" i="2"/>
  <c r="M28" i="2"/>
  <c r="N28" i="2"/>
  <c r="D18" i="1"/>
  <c r="M21" i="2"/>
  <c r="N16" i="2"/>
  <c r="O20" i="2"/>
  <c r="P44" i="2"/>
  <c r="R44" i="2" s="1"/>
  <c r="Z44" i="2" s="1"/>
  <c r="M25" i="2"/>
  <c r="N24" i="2"/>
  <c r="M24" i="2"/>
  <c r="O24" i="2"/>
  <c r="M37" i="2"/>
  <c r="O4" i="2"/>
  <c r="O8" i="2"/>
  <c r="M9" i="2"/>
  <c r="M41" i="2"/>
  <c r="V34" i="2"/>
  <c r="M34" i="2"/>
  <c r="V19" i="2"/>
  <c r="M19" i="2"/>
  <c r="M8" i="2"/>
  <c r="M40" i="2"/>
  <c r="O19" i="2"/>
  <c r="V6" i="2"/>
  <c r="M6" i="2"/>
  <c r="V22" i="2"/>
  <c r="M22" i="2"/>
  <c r="N36" i="2"/>
  <c r="N12" i="2"/>
  <c r="M10" i="2"/>
  <c r="V10" i="2"/>
  <c r="M26" i="2"/>
  <c r="V26" i="2"/>
  <c r="M42" i="2"/>
  <c r="V42" i="2"/>
  <c r="O12" i="2"/>
  <c r="V3" i="2"/>
  <c r="M3" i="2"/>
  <c r="V35" i="2"/>
  <c r="M35" i="2"/>
  <c r="M48" i="2"/>
  <c r="M13" i="2"/>
  <c r="M29" i="2"/>
  <c r="M45" i="2"/>
  <c r="N23" i="2"/>
  <c r="M23" i="2"/>
  <c r="V23" i="2"/>
  <c r="N7" i="2"/>
  <c r="V7" i="2"/>
  <c r="M7" i="2"/>
  <c r="V14" i="2"/>
  <c r="M14" i="2"/>
  <c r="V30" i="2"/>
  <c r="M30" i="2"/>
  <c r="V46" i="2"/>
  <c r="M46" i="2"/>
  <c r="N4" i="2"/>
  <c r="N20" i="2"/>
  <c r="O36" i="2"/>
  <c r="O48" i="2"/>
  <c r="O32" i="2"/>
  <c r="V32" i="2"/>
  <c r="V11" i="2"/>
  <c r="M11" i="2"/>
  <c r="V43" i="2"/>
  <c r="M43" i="2"/>
  <c r="M4" i="2"/>
  <c r="M20" i="2"/>
  <c r="M36" i="2"/>
  <c r="M17" i="2"/>
  <c r="M33" i="2"/>
  <c r="M49" i="2"/>
  <c r="V2" i="2"/>
  <c r="K52" i="2"/>
  <c r="N47" i="2"/>
  <c r="V47" i="2"/>
  <c r="M47" i="2"/>
  <c r="V18" i="2"/>
  <c r="M18" i="2"/>
  <c r="V50" i="2"/>
  <c r="M50" i="2"/>
  <c r="N40" i="2"/>
  <c r="V40" i="2"/>
  <c r="V51" i="2"/>
  <c r="M51" i="2"/>
  <c r="N31" i="2"/>
  <c r="M31" i="2"/>
  <c r="V31" i="2"/>
  <c r="V38" i="2"/>
  <c r="M38" i="2"/>
  <c r="O16" i="2"/>
  <c r="V16" i="2"/>
  <c r="V27" i="2"/>
  <c r="M27" i="2"/>
  <c r="M12" i="2"/>
  <c r="N39" i="2"/>
  <c r="V39" i="2"/>
  <c r="M39" i="2"/>
  <c r="N15" i="2"/>
  <c r="M15" i="2"/>
  <c r="V15" i="2"/>
  <c r="N3" i="2"/>
  <c r="N35" i="2"/>
  <c r="N11" i="2"/>
  <c r="N43" i="2"/>
  <c r="N48" i="2"/>
  <c r="N8" i="2"/>
  <c r="N19" i="2"/>
  <c r="N51" i="2"/>
  <c r="O3" i="2"/>
  <c r="O35" i="2"/>
  <c r="N27" i="2"/>
  <c r="N9" i="2"/>
  <c r="O9" i="2"/>
  <c r="N41" i="2"/>
  <c r="O41" i="2"/>
  <c r="O6" i="2"/>
  <c r="N6" i="2"/>
  <c r="N13" i="2"/>
  <c r="O13" i="2"/>
  <c r="N29" i="2"/>
  <c r="O29" i="2"/>
  <c r="N45" i="2"/>
  <c r="O45" i="2"/>
  <c r="O10" i="2"/>
  <c r="N10" i="2"/>
  <c r="N26" i="2"/>
  <c r="O26" i="2"/>
  <c r="N42" i="2"/>
  <c r="O42" i="2"/>
  <c r="N25" i="2"/>
  <c r="O25" i="2"/>
  <c r="O22" i="2"/>
  <c r="N22" i="2"/>
  <c r="O38" i="2"/>
  <c r="N38" i="2"/>
  <c r="N17" i="2"/>
  <c r="O17" i="2"/>
  <c r="N33" i="2"/>
  <c r="O33" i="2"/>
  <c r="N49" i="2"/>
  <c r="O49" i="2"/>
  <c r="O14" i="2"/>
  <c r="N14" i="2"/>
  <c r="O30" i="2"/>
  <c r="N30" i="2"/>
  <c r="O46" i="2"/>
  <c r="N46" i="2"/>
  <c r="N21" i="2"/>
  <c r="O21" i="2"/>
  <c r="N37" i="2"/>
  <c r="O37" i="2"/>
  <c r="O18" i="2"/>
  <c r="N18" i="2"/>
  <c r="N34" i="2"/>
  <c r="O34" i="2"/>
  <c r="N50" i="2"/>
  <c r="O50" i="2"/>
  <c r="P2" i="2" l="1"/>
  <c r="T2" i="2" s="1"/>
  <c r="P32" i="2"/>
  <c r="R32" i="2" s="1"/>
  <c r="Z32" i="2" s="1"/>
  <c r="P28" i="2"/>
  <c r="U28" i="2" s="1"/>
  <c r="P4" i="2"/>
  <c r="T4" i="2" s="1"/>
  <c r="P5" i="2"/>
  <c r="T5" i="2" s="1"/>
  <c r="U44" i="2"/>
  <c r="P47" i="2"/>
  <c r="U47" i="2" s="1"/>
  <c r="T44" i="2"/>
  <c r="P36" i="2"/>
  <c r="R36" i="2" s="1"/>
  <c r="Z36" i="2" s="1"/>
  <c r="P8" i="2"/>
  <c r="R8" i="2" s="1"/>
  <c r="S8" i="2" s="1"/>
  <c r="P16" i="2"/>
  <c r="R16" i="2" s="1"/>
  <c r="Z16" i="2" s="1"/>
  <c r="P39" i="2"/>
  <c r="U39" i="2" s="1"/>
  <c r="P23" i="2"/>
  <c r="U23" i="2" s="1"/>
  <c r="P40" i="2"/>
  <c r="R40" i="2" s="1"/>
  <c r="Z40" i="2" s="1"/>
  <c r="P24" i="2"/>
  <c r="U24" i="2" s="1"/>
  <c r="P20" i="2"/>
  <c r="T20" i="2" s="1"/>
  <c r="P7" i="2"/>
  <c r="T7" i="2" s="1"/>
  <c r="P19" i="2"/>
  <c r="T19" i="2" s="1"/>
  <c r="P15" i="2"/>
  <c r="T15" i="2" s="1"/>
  <c r="P12" i="2"/>
  <c r="U12" i="2" s="1"/>
  <c r="P31" i="2"/>
  <c r="T31" i="2" s="1"/>
  <c r="P35" i="2"/>
  <c r="T35" i="2" s="1"/>
  <c r="V52" i="2"/>
  <c r="P48" i="2"/>
  <c r="U48" i="2" s="1"/>
  <c r="AG44" i="2"/>
  <c r="AE44" i="2"/>
  <c r="AF44" i="2"/>
  <c r="AD44" i="2"/>
  <c r="AA44" i="2"/>
  <c r="AB44" i="2" s="1"/>
  <c r="S44" i="2"/>
  <c r="O52" i="2"/>
  <c r="N52" i="2"/>
  <c r="P11" i="2"/>
  <c r="M52" i="2"/>
  <c r="P37" i="2"/>
  <c r="P22" i="2"/>
  <c r="P42" i="2"/>
  <c r="P29" i="2"/>
  <c r="P41" i="2"/>
  <c r="P51" i="2"/>
  <c r="P43" i="2"/>
  <c r="P13" i="2"/>
  <c r="P27" i="2"/>
  <c r="P3" i="2"/>
  <c r="P14" i="2"/>
  <c r="P17" i="2"/>
  <c r="P45" i="2"/>
  <c r="P34" i="2"/>
  <c r="P33" i="2"/>
  <c r="P25" i="2"/>
  <c r="P10" i="2"/>
  <c r="P6" i="2"/>
  <c r="P9" i="2"/>
  <c r="P18" i="2"/>
  <c r="P38" i="2"/>
  <c r="P21" i="2"/>
  <c r="P30" i="2"/>
  <c r="P50" i="2"/>
  <c r="P46" i="2"/>
  <c r="P49" i="2"/>
  <c r="P26" i="2"/>
  <c r="U32" i="2" l="1"/>
  <c r="T32" i="2"/>
  <c r="R2" i="2"/>
  <c r="S2" i="2" s="1"/>
  <c r="U2" i="2"/>
  <c r="R47" i="2"/>
  <c r="S47" i="2" s="1"/>
  <c r="R5" i="2"/>
  <c r="Z5" i="2" s="1"/>
  <c r="AD5" i="2" s="1"/>
  <c r="U5" i="2"/>
  <c r="T28" i="2"/>
  <c r="R28" i="2"/>
  <c r="Z28" i="2" s="1"/>
  <c r="AF28" i="2" s="1"/>
  <c r="R4" i="2"/>
  <c r="Z4" i="2" s="1"/>
  <c r="AD4" i="2" s="1"/>
  <c r="U4" i="2"/>
  <c r="T24" i="2"/>
  <c r="U36" i="2"/>
  <c r="T47" i="2"/>
  <c r="T36" i="2"/>
  <c r="R7" i="2"/>
  <c r="S7" i="2" s="1"/>
  <c r="U15" i="2"/>
  <c r="U16" i="2"/>
  <c r="R24" i="2"/>
  <c r="S24" i="2" s="1"/>
  <c r="R23" i="2"/>
  <c r="R15" i="2"/>
  <c r="S15" i="2" s="1"/>
  <c r="T16" i="2"/>
  <c r="T39" i="2"/>
  <c r="T8" i="2"/>
  <c r="U8" i="2"/>
  <c r="T40" i="2"/>
  <c r="T23" i="2"/>
  <c r="S16" i="2"/>
  <c r="U40" i="2"/>
  <c r="R12" i="2"/>
  <c r="Z12" i="2" s="1"/>
  <c r="AF12" i="2" s="1"/>
  <c r="R19" i="2"/>
  <c r="S19" i="2" s="1"/>
  <c r="R39" i="2"/>
  <c r="Z39" i="2" s="1"/>
  <c r="AE39" i="2" s="1"/>
  <c r="R48" i="2"/>
  <c r="S48" i="2" s="1"/>
  <c r="U19" i="2"/>
  <c r="T12" i="2"/>
  <c r="U20" i="2"/>
  <c r="R20" i="2"/>
  <c r="Z20" i="2" s="1"/>
  <c r="AD20" i="2" s="1"/>
  <c r="R31" i="2"/>
  <c r="Z31" i="2" s="1"/>
  <c r="AE31" i="2" s="1"/>
  <c r="R35" i="2"/>
  <c r="Z35" i="2" s="1"/>
  <c r="AE35" i="2" s="1"/>
  <c r="U31" i="2"/>
  <c r="U7" i="2"/>
  <c r="S40" i="2"/>
  <c r="U35" i="2"/>
  <c r="Z7" i="2"/>
  <c r="AD7" i="2" s="1"/>
  <c r="T48" i="2"/>
  <c r="AG36" i="2"/>
  <c r="AE36" i="2"/>
  <c r="AF36" i="2"/>
  <c r="AD36" i="2"/>
  <c r="AA36" i="2"/>
  <c r="AB36" i="2" s="1"/>
  <c r="AG32" i="2"/>
  <c r="AE32" i="2"/>
  <c r="AF32" i="2"/>
  <c r="AD32" i="2"/>
  <c r="AA32" i="2"/>
  <c r="AB32" i="2" s="1"/>
  <c r="T10" i="2"/>
  <c r="U10" i="2"/>
  <c r="R10" i="2"/>
  <c r="Z10" i="2" s="1"/>
  <c r="T41" i="2"/>
  <c r="U41" i="2"/>
  <c r="R41" i="2"/>
  <c r="S41" i="2" s="1"/>
  <c r="AG16" i="2"/>
  <c r="AE16" i="2"/>
  <c r="AF16" i="2"/>
  <c r="AD16" i="2"/>
  <c r="AA16" i="2"/>
  <c r="AB16" i="2" s="1"/>
  <c r="T30" i="2"/>
  <c r="U30" i="2"/>
  <c r="R30" i="2"/>
  <c r="Z30" i="2" s="1"/>
  <c r="T33" i="2"/>
  <c r="U33" i="2"/>
  <c r="R33" i="2"/>
  <c r="S33" i="2" s="1"/>
  <c r="U43" i="2"/>
  <c r="R43" i="2"/>
  <c r="S43" i="2" s="1"/>
  <c r="T43" i="2"/>
  <c r="U11" i="2"/>
  <c r="R11" i="2"/>
  <c r="S11" i="2" s="1"/>
  <c r="T11" i="2"/>
  <c r="Z8" i="2"/>
  <c r="T49" i="2"/>
  <c r="U49" i="2"/>
  <c r="R49" i="2"/>
  <c r="Z49" i="2" s="1"/>
  <c r="T21" i="2"/>
  <c r="U21" i="2"/>
  <c r="R21" i="2"/>
  <c r="Z21" i="2" s="1"/>
  <c r="T6" i="2"/>
  <c r="U6" i="2"/>
  <c r="R6" i="2"/>
  <c r="Z6" i="2" s="1"/>
  <c r="T34" i="2"/>
  <c r="U34" i="2"/>
  <c r="R34" i="2"/>
  <c r="Z34" i="2" s="1"/>
  <c r="R3" i="2"/>
  <c r="Z3" i="2" s="1"/>
  <c r="U3" i="2"/>
  <c r="T3" i="2"/>
  <c r="U51" i="2"/>
  <c r="R51" i="2"/>
  <c r="Z51" i="2" s="1"/>
  <c r="T51" i="2"/>
  <c r="T22" i="2"/>
  <c r="U22" i="2"/>
  <c r="R22" i="2"/>
  <c r="S22" i="2" s="1"/>
  <c r="S32" i="2"/>
  <c r="S36" i="2"/>
  <c r="T38" i="2"/>
  <c r="U38" i="2"/>
  <c r="R38" i="2"/>
  <c r="Z38" i="2" s="1"/>
  <c r="T50" i="2"/>
  <c r="U50" i="2"/>
  <c r="R50" i="2"/>
  <c r="Z50" i="2" s="1"/>
  <c r="T18" i="2"/>
  <c r="U18" i="2"/>
  <c r="R18" i="2"/>
  <c r="S18" i="2" s="1"/>
  <c r="T25" i="2"/>
  <c r="U25" i="2"/>
  <c r="R25" i="2"/>
  <c r="Z25" i="2" s="1"/>
  <c r="T17" i="2"/>
  <c r="U17" i="2"/>
  <c r="R17" i="2"/>
  <c r="S17" i="2" s="1"/>
  <c r="T13" i="2"/>
  <c r="U13" i="2"/>
  <c r="R13" i="2"/>
  <c r="Z13" i="2" s="1"/>
  <c r="T29" i="2"/>
  <c r="U29" i="2"/>
  <c r="R29" i="2"/>
  <c r="S29" i="2" s="1"/>
  <c r="AG40" i="2"/>
  <c r="AE40" i="2"/>
  <c r="AF40" i="2"/>
  <c r="AD40" i="2"/>
  <c r="AA40" i="2"/>
  <c r="AB40" i="2" s="1"/>
  <c r="T46" i="2"/>
  <c r="R46" i="2"/>
  <c r="S46" i="2" s="1"/>
  <c r="U46" i="2"/>
  <c r="T45" i="2"/>
  <c r="U45" i="2"/>
  <c r="R45" i="2"/>
  <c r="S45" i="2" s="1"/>
  <c r="U27" i="2"/>
  <c r="R27" i="2"/>
  <c r="Z27" i="2" s="1"/>
  <c r="T27" i="2"/>
  <c r="T37" i="2"/>
  <c r="U37" i="2"/>
  <c r="R37" i="2"/>
  <c r="S37" i="2" s="1"/>
  <c r="T26" i="2"/>
  <c r="U26" i="2"/>
  <c r="R26" i="2"/>
  <c r="Z26" i="2" s="1"/>
  <c r="T9" i="2"/>
  <c r="U9" i="2"/>
  <c r="R9" i="2"/>
  <c r="Z9" i="2" s="1"/>
  <c r="T14" i="2"/>
  <c r="U14" i="2"/>
  <c r="R14" i="2"/>
  <c r="Z14" i="2" s="1"/>
  <c r="T42" i="2"/>
  <c r="U42" i="2"/>
  <c r="R42" i="2"/>
  <c r="Z42" i="2" s="1"/>
  <c r="P52" i="2"/>
  <c r="Z2" i="2" l="1"/>
  <c r="AD2" i="2" s="1"/>
  <c r="Z47" i="2"/>
  <c r="AE47" i="2" s="1"/>
  <c r="S28" i="2"/>
  <c r="S5" i="2"/>
  <c r="AF5" i="2"/>
  <c r="AA5" i="2"/>
  <c r="AB5" i="2" s="1"/>
  <c r="AG5" i="2"/>
  <c r="AE5" i="2"/>
  <c r="AF4" i="2"/>
  <c r="AG4" i="2"/>
  <c r="AE4" i="2"/>
  <c r="S4" i="2"/>
  <c r="AA4" i="2"/>
  <c r="AB4" i="2" s="1"/>
  <c r="AD28" i="2"/>
  <c r="AE28" i="2"/>
  <c r="AA28" i="2"/>
  <c r="AB28" i="2" s="1"/>
  <c r="AG28" i="2"/>
  <c r="S35" i="2"/>
  <c r="S20" i="2"/>
  <c r="Z15" i="2"/>
  <c r="AD15" i="2" s="1"/>
  <c r="AG2" i="2"/>
  <c r="AD39" i="2"/>
  <c r="AE12" i="2"/>
  <c r="S12" i="2"/>
  <c r="AD12" i="2"/>
  <c r="AG12" i="2"/>
  <c r="AA12" i="2"/>
  <c r="AB12" i="2" s="1"/>
  <c r="AF31" i="2"/>
  <c r="Z48" i="2"/>
  <c r="AG48" i="2" s="1"/>
  <c r="Z23" i="2"/>
  <c r="S23" i="2"/>
  <c r="Z24" i="2"/>
  <c r="AE24" i="2" s="1"/>
  <c r="AF20" i="2"/>
  <c r="Z19" i="2"/>
  <c r="AE19" i="2" s="1"/>
  <c r="AE20" i="2"/>
  <c r="AG20" i="2"/>
  <c r="AA20" i="2"/>
  <c r="AB20" i="2" s="1"/>
  <c r="AG39" i="2"/>
  <c r="AA39" i="2"/>
  <c r="AB39" i="2" s="1"/>
  <c r="AG31" i="2"/>
  <c r="S26" i="2"/>
  <c r="AG7" i="2"/>
  <c r="S38" i="2"/>
  <c r="S39" i="2"/>
  <c r="AF39" i="2"/>
  <c r="AD31" i="2"/>
  <c r="S31" i="2"/>
  <c r="AA31" i="2"/>
  <c r="AB31" i="2" s="1"/>
  <c r="S27" i="2"/>
  <c r="AF35" i="2"/>
  <c r="AA7" i="2"/>
  <c r="AB7" i="2" s="1"/>
  <c r="AG35" i="2"/>
  <c r="S25" i="2"/>
  <c r="AF7" i="2"/>
  <c r="S3" i="2"/>
  <c r="Z11" i="2"/>
  <c r="AE11" i="2" s="1"/>
  <c r="AD35" i="2"/>
  <c r="S34" i="2"/>
  <c r="AA35" i="2"/>
  <c r="AB35" i="2" s="1"/>
  <c r="S42" i="2"/>
  <c r="S14" i="2"/>
  <c r="AE7" i="2"/>
  <c r="S21" i="2"/>
  <c r="S30" i="2"/>
  <c r="S10" i="2"/>
  <c r="S13" i="2"/>
  <c r="S50" i="2"/>
  <c r="AF14" i="2"/>
  <c r="AD14" i="2"/>
  <c r="AG14" i="2"/>
  <c r="AE14" i="2"/>
  <c r="AA14" i="2"/>
  <c r="AB14" i="2" s="1"/>
  <c r="AA9" i="2"/>
  <c r="AB9" i="2" s="1"/>
  <c r="AF9" i="2"/>
  <c r="AD9" i="2"/>
  <c r="AE9" i="2"/>
  <c r="AG9" i="2"/>
  <c r="AG51" i="2"/>
  <c r="AE51" i="2"/>
  <c r="AF51" i="2"/>
  <c r="AD51" i="2"/>
  <c r="AA51" i="2"/>
  <c r="AB51" i="2" s="1"/>
  <c r="AF30" i="2"/>
  <c r="AD30" i="2"/>
  <c r="AG30" i="2"/>
  <c r="AE30" i="2"/>
  <c r="AA30" i="2"/>
  <c r="AB30" i="2" s="1"/>
  <c r="AF10" i="2"/>
  <c r="AD10" i="2"/>
  <c r="AG10" i="2"/>
  <c r="AE10" i="2"/>
  <c r="AA10" i="2"/>
  <c r="AB10" i="2" s="1"/>
  <c r="AF38" i="2"/>
  <c r="AD38" i="2"/>
  <c r="AG38" i="2"/>
  <c r="AE38" i="2"/>
  <c r="AA38" i="2"/>
  <c r="AB38" i="2" s="1"/>
  <c r="AF50" i="2"/>
  <c r="AD50" i="2"/>
  <c r="AG50" i="2"/>
  <c r="AE50" i="2"/>
  <c r="AA50" i="2"/>
  <c r="AB50" i="2" s="1"/>
  <c r="AA21" i="2"/>
  <c r="AB21" i="2" s="1"/>
  <c r="AF21" i="2"/>
  <c r="AD21" i="2"/>
  <c r="AG21" i="2"/>
  <c r="AE21" i="2"/>
  <c r="AA49" i="2"/>
  <c r="AB49" i="2" s="1"/>
  <c r="AF49" i="2"/>
  <c r="AD49" i="2"/>
  <c r="AG49" i="2"/>
  <c r="AE49" i="2"/>
  <c r="AF26" i="2"/>
  <c r="AD26" i="2"/>
  <c r="AG26" i="2"/>
  <c r="AE26" i="2"/>
  <c r="AA26" i="2"/>
  <c r="AB26" i="2" s="1"/>
  <c r="AG27" i="2"/>
  <c r="AE27" i="2"/>
  <c r="AD27" i="2"/>
  <c r="AF27" i="2"/>
  <c r="AA27" i="2"/>
  <c r="AB27" i="2" s="1"/>
  <c r="AA25" i="2"/>
  <c r="AB25" i="2" s="1"/>
  <c r="AF25" i="2"/>
  <c r="AD25" i="2"/>
  <c r="AG25" i="2"/>
  <c r="AE25" i="2"/>
  <c r="AF34" i="2"/>
  <c r="AD34" i="2"/>
  <c r="AG34" i="2"/>
  <c r="AE34" i="2"/>
  <c r="AA34" i="2"/>
  <c r="AB34" i="2" s="1"/>
  <c r="AF6" i="2"/>
  <c r="AD6" i="2"/>
  <c r="AG6" i="2"/>
  <c r="AE6" i="2"/>
  <c r="AA6" i="2"/>
  <c r="AB6" i="2" s="1"/>
  <c r="AA13" i="2"/>
  <c r="AB13" i="2" s="1"/>
  <c r="AF13" i="2"/>
  <c r="AD13" i="2"/>
  <c r="AE13" i="2"/>
  <c r="AG13" i="2"/>
  <c r="T52" i="2"/>
  <c r="D22" i="1" s="1"/>
  <c r="E22" i="1" s="1"/>
  <c r="Z45" i="2"/>
  <c r="Z29" i="2"/>
  <c r="Z18" i="2"/>
  <c r="Z22" i="2"/>
  <c r="S51" i="2"/>
  <c r="S9" i="2"/>
  <c r="Z46" i="2"/>
  <c r="R52" i="2"/>
  <c r="D20" i="1" s="1"/>
  <c r="Z43" i="2"/>
  <c r="Z37" i="2"/>
  <c r="Z17" i="2"/>
  <c r="Z33" i="2"/>
  <c r="Z41" i="2"/>
  <c r="U52" i="2"/>
  <c r="D23" i="1" s="1"/>
  <c r="E23" i="1" s="1"/>
  <c r="S6" i="2"/>
  <c r="S49" i="2"/>
  <c r="AG8" i="2"/>
  <c r="AE8" i="2"/>
  <c r="AF8" i="2"/>
  <c r="AD8" i="2"/>
  <c r="AA8" i="2"/>
  <c r="AB8" i="2" s="1"/>
  <c r="AF42" i="2"/>
  <c r="AD42" i="2"/>
  <c r="AG42" i="2"/>
  <c r="AE42" i="2"/>
  <c r="AA42" i="2"/>
  <c r="AB42" i="2" s="1"/>
  <c r="AG3" i="2"/>
  <c r="AE3" i="2"/>
  <c r="AF3" i="2"/>
  <c r="AD3" i="2"/>
  <c r="AA3" i="2"/>
  <c r="AF2" i="2" l="1"/>
  <c r="AE2" i="2"/>
  <c r="AA2" i="2"/>
  <c r="AB2" i="2" s="1"/>
  <c r="AG47" i="2"/>
  <c r="AD47" i="2"/>
  <c r="AA47" i="2"/>
  <c r="AB47" i="2" s="1"/>
  <c r="AF47" i="2"/>
  <c r="AE48" i="2"/>
  <c r="AG24" i="2"/>
  <c r="AA24" i="2"/>
  <c r="AB24" i="2" s="1"/>
  <c r="AA15" i="2"/>
  <c r="AB15" i="2" s="1"/>
  <c r="AF15" i="2"/>
  <c r="AA48" i="2"/>
  <c r="AB48" i="2" s="1"/>
  <c r="AE15" i="2"/>
  <c r="AG15" i="2"/>
  <c r="AA11" i="2"/>
  <c r="AB11" i="2" s="1"/>
  <c r="AG11" i="2"/>
  <c r="AF19" i="2"/>
  <c r="AD19" i="2"/>
  <c r="AG19" i="2"/>
  <c r="AF48" i="2"/>
  <c r="AA19" i="2"/>
  <c r="AB19" i="2" s="1"/>
  <c r="AD24" i="2"/>
  <c r="AF24" i="2"/>
  <c r="AD48" i="2"/>
  <c r="AD23" i="2"/>
  <c r="AG23" i="2"/>
  <c r="AA23" i="2"/>
  <c r="AB23" i="2" s="1"/>
  <c r="AF23" i="2"/>
  <c r="AE23" i="2"/>
  <c r="AD11" i="2"/>
  <c r="AF11" i="2"/>
  <c r="S52" i="2"/>
  <c r="D21" i="1" s="1"/>
  <c r="E21" i="1" s="1"/>
  <c r="Z52" i="2"/>
  <c r="D44" i="1" s="1"/>
  <c r="AA41" i="2"/>
  <c r="AB41" i="2" s="1"/>
  <c r="AF41" i="2"/>
  <c r="AD41" i="2"/>
  <c r="AE41" i="2"/>
  <c r="AG41" i="2"/>
  <c r="AG43" i="2"/>
  <c r="AE43" i="2"/>
  <c r="AD43" i="2"/>
  <c r="AF43" i="2"/>
  <c r="AA43" i="2"/>
  <c r="AB43" i="2" s="1"/>
  <c r="AF46" i="2"/>
  <c r="AD46" i="2"/>
  <c r="AG46" i="2"/>
  <c r="AE46" i="2"/>
  <c r="AA46" i="2"/>
  <c r="AB46" i="2" s="1"/>
  <c r="AA33" i="2"/>
  <c r="AB33" i="2" s="1"/>
  <c r="AF33" i="2"/>
  <c r="AD33" i="2"/>
  <c r="AG33" i="2"/>
  <c r="AE33" i="2"/>
  <c r="E20" i="1"/>
  <c r="AF18" i="2"/>
  <c r="AD18" i="2"/>
  <c r="AG18" i="2"/>
  <c r="AE18" i="2"/>
  <c r="AA18" i="2"/>
  <c r="AB18" i="2" s="1"/>
  <c r="AA17" i="2"/>
  <c r="AB17" i="2" s="1"/>
  <c r="AF17" i="2"/>
  <c r="AD17" i="2"/>
  <c r="AG17" i="2"/>
  <c r="AE17" i="2"/>
  <c r="AA29" i="2"/>
  <c r="AB29" i="2" s="1"/>
  <c r="AF29" i="2"/>
  <c r="AD29" i="2"/>
  <c r="AE29" i="2"/>
  <c r="AG29" i="2"/>
  <c r="AB3" i="2"/>
  <c r="AA37" i="2"/>
  <c r="AB37" i="2" s="1"/>
  <c r="AF37" i="2"/>
  <c r="AD37" i="2"/>
  <c r="AG37" i="2"/>
  <c r="AE37" i="2"/>
  <c r="AF22" i="2"/>
  <c r="AD22" i="2"/>
  <c r="AG22" i="2"/>
  <c r="AE22" i="2"/>
  <c r="AA22" i="2"/>
  <c r="AB22" i="2" s="1"/>
  <c r="AA45" i="2"/>
  <c r="AB45" i="2" s="1"/>
  <c r="AF45" i="2"/>
  <c r="AD45" i="2"/>
  <c r="AE45" i="2"/>
  <c r="AG45" i="2"/>
  <c r="E44" i="1" l="1"/>
  <c r="D24" i="1"/>
  <c r="D41" i="1" s="1"/>
  <c r="E41" i="1" s="1"/>
  <c r="E24" i="1"/>
  <c r="AF52" i="2"/>
  <c r="D47" i="1" s="1"/>
  <c r="E47" i="1" s="1"/>
  <c r="AE52" i="2"/>
  <c r="D46" i="1" s="1"/>
  <c r="D51" i="1" s="1"/>
  <c r="E51" i="1" s="1"/>
  <c r="AG52" i="2"/>
  <c r="D48" i="1" s="1"/>
  <c r="E48" i="1" s="1"/>
  <c r="AD52" i="2"/>
  <c r="D45" i="1" s="1"/>
  <c r="AA52" i="2"/>
  <c r="E45" i="1" l="1"/>
  <c r="E46" i="1"/>
  <c r="D52" i="1"/>
  <c r="E52" i="1" s="1"/>
  <c r="AB52" i="2"/>
  <c r="D49" i="1"/>
  <c r="D54" i="1" s="1"/>
  <c r="E54" i="1" s="1"/>
  <c r="D42" i="1" l="1"/>
  <c r="E42" i="1" s="1"/>
  <c r="E49" i="1"/>
  <c r="D53" i="1"/>
  <c r="E53" i="1" s="1"/>
  <c r="D56" i="1" l="1"/>
  <c r="E56" i="1" s="1"/>
</calcChain>
</file>

<file path=xl/sharedStrings.xml><?xml version="1.0" encoding="utf-8"?>
<sst xmlns="http://schemas.openxmlformats.org/spreadsheetml/2006/main" count="102" uniqueCount="85">
  <si>
    <t>ITEM</t>
  </si>
  <si>
    <t>DESCRIÇÃO</t>
  </si>
  <si>
    <t>NCM</t>
  </si>
  <si>
    <t>IPI</t>
  </si>
  <si>
    <t>II</t>
  </si>
  <si>
    <t xml:space="preserve">PIS </t>
  </si>
  <si>
    <t>COFINS</t>
  </si>
  <si>
    <t>QUANT.</t>
  </si>
  <si>
    <t>VLR UNIT</t>
  </si>
  <si>
    <t>PESO LIQ.</t>
  </si>
  <si>
    <t>PESO %</t>
  </si>
  <si>
    <t>CAPAT.</t>
  </si>
  <si>
    <t>DESP. ADUAN.</t>
  </si>
  <si>
    <t>VLR ADUAN.</t>
  </si>
  <si>
    <t>Valor do Frete Unitário</t>
  </si>
  <si>
    <t>Seguro da Carga</t>
  </si>
  <si>
    <t>Capatazia</t>
  </si>
  <si>
    <t>Qtde Mercadoria</t>
  </si>
  <si>
    <t>Qtde Contêiner</t>
  </si>
  <si>
    <t>Tipo de Contêiner</t>
  </si>
  <si>
    <t>FRETE</t>
  </si>
  <si>
    <t>SEGURO</t>
  </si>
  <si>
    <t>FOB</t>
  </si>
  <si>
    <t>Tipo da Operação</t>
  </si>
  <si>
    <t>Produto</t>
  </si>
  <si>
    <t>Peso da Mercadoria</t>
  </si>
  <si>
    <t>País</t>
  </si>
  <si>
    <t>Via</t>
  </si>
  <si>
    <t>Embarque</t>
  </si>
  <si>
    <t>Destino</t>
  </si>
  <si>
    <t>TAXA CÂMBIO</t>
  </si>
  <si>
    <t>DOLAR</t>
  </si>
  <si>
    <t>USD$</t>
  </si>
  <si>
    <t>R$</t>
  </si>
  <si>
    <t>PIS</t>
  </si>
  <si>
    <t>MARK UP</t>
  </si>
  <si>
    <t xml:space="preserve"> ICMS</t>
  </si>
  <si>
    <t>INDICE</t>
  </si>
  <si>
    <t>CAPATAZIA</t>
  </si>
  <si>
    <t>VALOR ADUANEIRO</t>
  </si>
  <si>
    <t>IMPOSTOS FEDERAIS</t>
  </si>
  <si>
    <t>IMP. IMPORTAÇÃO</t>
  </si>
  <si>
    <t>IPI DE ENTRADA</t>
  </si>
  <si>
    <t>PIS DE ENTRADA</t>
  </si>
  <si>
    <t>COFINS DE ENTRADA</t>
  </si>
  <si>
    <t>TOTAL DE IMPOSTOS FEDERAIS DE ENTRADA</t>
  </si>
  <si>
    <t>DESPESAS ADUANEIRAS</t>
  </si>
  <si>
    <t>AFRMM</t>
  </si>
  <si>
    <t>LIBERAÇÃO DE BL</t>
  </si>
  <si>
    <t>ARMAZENAGEM</t>
  </si>
  <si>
    <t>TAXA DE SISCOMEX</t>
  </si>
  <si>
    <t>TOTAL DESPESAS ADUANEIRAS</t>
  </si>
  <si>
    <t>VLR NF PROD.</t>
  </si>
  <si>
    <t>VLR IPI NF</t>
  </si>
  <si>
    <t>VLR TOTAL NF</t>
  </si>
  <si>
    <t>BASE CALCULO IMPOSTOS DE SAIDA</t>
  </si>
  <si>
    <t>VALOR DA NOTA DE SAIDA - PRODUTOS</t>
  </si>
  <si>
    <t>ICMS</t>
  </si>
  <si>
    <t>COFIS</t>
  </si>
  <si>
    <t>VALOR TOTAL DA NOTA DE SAIDA</t>
  </si>
  <si>
    <t>DIFERENÇA DE IMPOSTO - ENTRADA X SAIDA</t>
  </si>
  <si>
    <t>TOTAIS</t>
  </si>
  <si>
    <t>Valor da Carga</t>
  </si>
  <si>
    <t>MARÍTIMA</t>
  </si>
  <si>
    <t>SHENZHEN</t>
  </si>
  <si>
    <t>SEPETIBA RJ</t>
  </si>
  <si>
    <t>CONTA PRÓPRIA</t>
  </si>
  <si>
    <t>LUMINÁRIA LED</t>
  </si>
  <si>
    <t>16.000 KGS</t>
  </si>
  <si>
    <t>CUSTO TOTAL DE ENTRADA DA MERCADORIA</t>
  </si>
  <si>
    <t>DESPESA TOTAL PARA LIBERAÇÃO DA MERCADORIA</t>
  </si>
  <si>
    <t>TAXA DE SERVIÇO</t>
  </si>
  <si>
    <t>MULTA LI APÓS EMBARQUE</t>
  </si>
  <si>
    <t>HONORÁRIO DESPACHANTE</t>
  </si>
  <si>
    <t>DESPESAS CAT, LCVM,IBAMA E DENATRAN</t>
  </si>
  <si>
    <t>TAXA DE LIBERAÇÃO</t>
  </si>
  <si>
    <t>SERVIÇO DE DTA E DEVOLUÇÃO CNTR VAZIO</t>
  </si>
  <si>
    <t>SERVIÇO DE HABILITAÇÃO SISCOMEX - RADAR</t>
  </si>
  <si>
    <t>TRANSPORTE RODOVIARIO SC X SP</t>
  </si>
  <si>
    <t>DESOVA CNTR</t>
  </si>
  <si>
    <t>USA</t>
  </si>
  <si>
    <t>REMOÇÃO DE CNTR</t>
  </si>
  <si>
    <t>8704.21.90</t>
  </si>
  <si>
    <t>FORD F150</t>
  </si>
  <si>
    <t>ICMS DE ENTRADA 18% em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</si>
</sst>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R$&quot;\ #,##0.00"/>
    <numFmt numFmtId="165" formatCode="[$$-409]#,##0.00"/>
    <numFmt numFmtId="166" formatCode="0.0000"/>
    <numFmt numFmtId="167" formatCode="[$$-409]#,##0.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11"/>
      <color theme="1" tint="0.3499862666707357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1" xfId="0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0" borderId="4" xfId="0" applyBorder="1"/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2" borderId="0" xfId="0" applyFill="1"/>
    <xf numFmtId="2" fontId="0" fillId="0" borderId="1" xfId="0" applyNumberFormat="1" applyBorder="1"/>
    <xf numFmtId="0" fontId="0" fillId="3" borderId="1" xfId="0" applyFill="1" applyBorder="1"/>
    <xf numFmtId="164" fontId="0" fillId="3" borderId="1" xfId="0" applyNumberFormat="1" applyFill="1" applyBorder="1"/>
    <xf numFmtId="2" fontId="0" fillId="0" borderId="13" xfId="0" applyNumberFormat="1" applyBorder="1"/>
    <xf numFmtId="0" fontId="0" fillId="0" borderId="13" xfId="0" applyBorder="1"/>
    <xf numFmtId="0" fontId="0" fillId="2" borderId="2" xfId="0" applyFill="1" applyBorder="1"/>
    <xf numFmtId="0" fontId="0" fillId="2" borderId="3" xfId="0" applyFill="1" applyBorder="1"/>
    <xf numFmtId="0" fontId="2" fillId="0" borderId="13" xfId="0" applyFont="1" applyBorder="1" applyAlignment="1">
      <alignment horizontal="left"/>
    </xf>
    <xf numFmtId="0" fontId="0" fillId="0" borderId="15" xfId="0" applyBorder="1"/>
    <xf numFmtId="165" fontId="0" fillId="0" borderId="1" xfId="0" applyNumberFormat="1" applyBorder="1"/>
    <xf numFmtId="164" fontId="0" fillId="0" borderId="1" xfId="0" applyNumberFormat="1" applyBorder="1"/>
    <xf numFmtId="0" fontId="4" fillId="0" borderId="13" xfId="0" applyFont="1" applyBorder="1" applyAlignment="1">
      <alignment horizontal="left"/>
    </xf>
    <xf numFmtId="0" fontId="1" fillId="0" borderId="15" xfId="0" applyFont="1" applyBorder="1"/>
    <xf numFmtId="0" fontId="1" fillId="0" borderId="14" xfId="0" applyFont="1" applyBorder="1"/>
    <xf numFmtId="165" fontId="1" fillId="0" borderId="1" xfId="0" applyNumberFormat="1" applyFont="1" applyBorder="1"/>
    <xf numFmtId="164" fontId="1" fillId="0" borderId="1" xfId="0" applyNumberFormat="1" applyFont="1" applyBorder="1"/>
    <xf numFmtId="0" fontId="1" fillId="0" borderId="13" xfId="0" applyFont="1" applyBorder="1"/>
    <xf numFmtId="2" fontId="1" fillId="0" borderId="1" xfId="0" applyNumberFormat="1" applyFont="1" applyBorder="1"/>
    <xf numFmtId="0" fontId="1" fillId="2" borderId="0" xfId="0" applyFont="1" applyFill="1"/>
    <xf numFmtId="0" fontId="4" fillId="0" borderId="5" xfId="0" applyFont="1" applyBorder="1" applyAlignment="1">
      <alignment horizontal="left"/>
    </xf>
    <xf numFmtId="0" fontId="1" fillId="0" borderId="1" xfId="0" applyFont="1" applyBorder="1"/>
    <xf numFmtId="9" fontId="0" fillId="3" borderId="1" xfId="0" applyNumberFormat="1" applyFill="1" applyBorder="1"/>
    <xf numFmtId="10" fontId="0" fillId="3" borderId="1" xfId="0" applyNumberFormat="1" applyFill="1" applyBorder="1"/>
    <xf numFmtId="0" fontId="0" fillId="3" borderId="1" xfId="0" applyFill="1" applyBorder="1" applyAlignment="1">
      <alignment wrapText="1"/>
    </xf>
    <xf numFmtId="0" fontId="1" fillId="2" borderId="4" xfId="0" applyFont="1" applyFill="1" applyBorder="1"/>
    <xf numFmtId="165" fontId="1" fillId="2" borderId="0" xfId="0" applyNumberFormat="1" applyFont="1" applyFill="1"/>
    <xf numFmtId="164" fontId="1" fillId="2" borderId="0" xfId="0" applyNumberFormat="1" applyFont="1" applyFill="1"/>
    <xf numFmtId="0" fontId="5" fillId="0" borderId="14" xfId="0" applyFont="1" applyBorder="1"/>
    <xf numFmtId="0" fontId="0" fillId="3" borderId="1" xfId="0" applyFill="1" applyBorder="1" applyAlignment="1">
      <alignment horizontal="center"/>
    </xf>
    <xf numFmtId="0" fontId="1" fillId="0" borderId="6" xfId="0" applyFont="1" applyBorder="1"/>
    <xf numFmtId="165" fontId="1" fillId="0" borderId="2" xfId="0" applyNumberFormat="1" applyFont="1" applyBorder="1"/>
    <xf numFmtId="167" fontId="1" fillId="0" borderId="2" xfId="0" applyNumberFormat="1" applyFont="1" applyBorder="1"/>
    <xf numFmtId="1" fontId="0" fillId="3" borderId="1" xfId="0" applyNumberFormat="1" applyFill="1" applyBorder="1" applyAlignment="1">
      <alignment horizontal="center"/>
    </xf>
    <xf numFmtId="164" fontId="0" fillId="0" borderId="0" xfId="0" applyNumberFormat="1"/>
    <xf numFmtId="0" fontId="1" fillId="0" borderId="16" xfId="0" applyFont="1" applyBorder="1"/>
    <xf numFmtId="0" fontId="1" fillId="0" borderId="17" xfId="0" applyFont="1" applyBorder="1" applyAlignment="1">
      <alignment horizontal="right"/>
    </xf>
    <xf numFmtId="2" fontId="1" fillId="0" borderId="18" xfId="0" applyNumberFormat="1" applyFont="1" applyBorder="1"/>
    <xf numFmtId="0" fontId="0" fillId="4" borderId="19" xfId="0" applyFill="1" applyBorder="1"/>
    <xf numFmtId="0" fontId="0" fillId="4" borderId="20" xfId="0" applyFill="1" applyBorder="1"/>
    <xf numFmtId="164" fontId="0" fillId="4" borderId="21" xfId="0" applyNumberFormat="1" applyFill="1" applyBorder="1"/>
    <xf numFmtId="0" fontId="6" fillId="0" borderId="7" xfId="0" applyFont="1" applyBorder="1"/>
    <xf numFmtId="165" fontId="0" fillId="4" borderId="20" xfId="0" applyNumberFormat="1" applyFill="1" applyBorder="1"/>
    <xf numFmtId="14" fontId="0" fillId="0" borderId="0" xfId="0" applyNumberFormat="1"/>
    <xf numFmtId="164" fontId="0" fillId="5" borderId="1" xfId="0" applyNumberFormat="1" applyFill="1" applyBorder="1"/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1" xfId="0" applyFill="1" applyBorder="1"/>
    <xf numFmtId="165" fontId="0" fillId="5" borderId="1" xfId="0" applyNumberFormat="1" applyFill="1" applyBorder="1"/>
    <xf numFmtId="166" fontId="0" fillId="5" borderId="2" xfId="0" applyNumberFormat="1" applyFill="1" applyBorder="1"/>
    <xf numFmtId="0" fontId="1" fillId="0" borderId="5" xfId="0" applyFont="1" applyBorder="1" applyAlignment="1">
      <alignment horizontal="center"/>
    </xf>
    <xf numFmtId="164" fontId="7" fillId="5" borderId="1" xfId="0" applyNumberFormat="1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5" borderId="13" xfId="0" applyFill="1" applyBorder="1"/>
    <xf numFmtId="0" fontId="0" fillId="5" borderId="15" xfId="0" applyFill="1" applyBorder="1"/>
    <xf numFmtId="0" fontId="1" fillId="5" borderId="15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left"/>
    </xf>
    <xf numFmtId="0" fontId="1" fillId="5" borderId="0" xfId="0" applyFont="1" applyFill="1"/>
    <xf numFmtId="0" fontId="1" fillId="5" borderId="14" xfId="0" applyFont="1" applyFill="1" applyBorder="1"/>
    <xf numFmtId="0" fontId="0" fillId="5" borderId="0" xfId="0" applyFill="1"/>
    <xf numFmtId="0" fontId="0" fillId="5" borderId="14" xfId="0" applyFill="1" applyBorder="1"/>
    <xf numFmtId="165" fontId="0" fillId="5" borderId="0" xfId="0" applyNumberFormat="1" applyFill="1"/>
    <xf numFmtId="164" fontId="0" fillId="5" borderId="14" xfId="0" applyNumberFormat="1" applyFill="1" applyBorder="1"/>
    <xf numFmtId="0" fontId="0" fillId="6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zoomScale="85" zoomScaleNormal="85" workbookViewId="0">
      <selection activeCell="I14" sqref="I14"/>
    </sheetView>
  </sheetViews>
  <sheetFormatPr defaultRowHeight="14.4" x14ac:dyDescent="0.3"/>
  <cols>
    <col min="1" max="1" width="27.33203125" customWidth="1"/>
    <col min="2" max="3" width="12.109375" customWidth="1"/>
    <col min="4" max="4" width="17" customWidth="1"/>
    <col min="5" max="5" width="16.6640625" customWidth="1"/>
    <col min="7" max="7" width="11.6640625" bestFit="1" customWidth="1"/>
    <col min="10" max="10" width="11.6640625" bestFit="1" customWidth="1"/>
    <col min="11" max="11" width="10.6640625" bestFit="1" customWidth="1"/>
  </cols>
  <sheetData>
    <row r="1" spans="1:10" x14ac:dyDescent="0.3">
      <c r="A1" s="2" t="s">
        <v>62</v>
      </c>
      <c r="B1" s="6"/>
      <c r="C1" s="100">
        <f>calculo!L52</f>
        <v>55000</v>
      </c>
      <c r="D1" s="10" t="s">
        <v>17</v>
      </c>
      <c r="E1" s="66">
        <v>0</v>
      </c>
    </row>
    <row r="2" spans="1:10" x14ac:dyDescent="0.3">
      <c r="A2" s="2" t="s">
        <v>14</v>
      </c>
      <c r="B2" s="6"/>
      <c r="C2" s="68">
        <v>2800</v>
      </c>
      <c r="D2" s="10" t="s">
        <v>18</v>
      </c>
      <c r="E2" s="66">
        <v>0</v>
      </c>
    </row>
    <row r="3" spans="1:10" x14ac:dyDescent="0.3">
      <c r="A3" s="2" t="s">
        <v>15</v>
      </c>
      <c r="B3" s="6"/>
      <c r="C3" s="68">
        <v>0</v>
      </c>
      <c r="D3" s="11" t="s">
        <v>19</v>
      </c>
      <c r="E3" s="67">
        <v>0</v>
      </c>
    </row>
    <row r="4" spans="1:10" x14ac:dyDescent="0.3">
      <c r="A4" s="3" t="s">
        <v>16</v>
      </c>
      <c r="B4" s="72">
        <v>0</v>
      </c>
      <c r="C4" s="69">
        <f>B4/E10</f>
        <v>0</v>
      </c>
      <c r="D4" s="10"/>
      <c r="E4" s="10"/>
    </row>
    <row r="5" spans="1:10" hidden="1" x14ac:dyDescent="0.3">
      <c r="A5" s="15" t="s">
        <v>23</v>
      </c>
      <c r="B5" s="79" t="s">
        <v>66</v>
      </c>
      <c r="C5" s="80"/>
      <c r="D5" s="18"/>
      <c r="E5" s="5"/>
    </row>
    <row r="6" spans="1:10" hidden="1" x14ac:dyDescent="0.3">
      <c r="A6" s="16" t="s">
        <v>24</v>
      </c>
      <c r="B6" s="81" t="s">
        <v>67</v>
      </c>
      <c r="C6" s="82"/>
      <c r="E6" s="7"/>
    </row>
    <row r="7" spans="1:10" hidden="1" x14ac:dyDescent="0.3">
      <c r="A7" s="16" t="s">
        <v>2</v>
      </c>
      <c r="B7" s="81"/>
      <c r="C7" s="82"/>
      <c r="E7" s="7"/>
    </row>
    <row r="8" spans="1:10" hidden="1" x14ac:dyDescent="0.3">
      <c r="A8" s="17" t="s">
        <v>25</v>
      </c>
      <c r="B8" s="83" t="s">
        <v>68</v>
      </c>
      <c r="C8" s="84"/>
      <c r="D8" s="19"/>
      <c r="E8" s="9"/>
    </row>
    <row r="9" spans="1:10" x14ac:dyDescent="0.3">
      <c r="A9" s="13" t="s">
        <v>26</v>
      </c>
      <c r="B9" s="81" t="s">
        <v>80</v>
      </c>
      <c r="C9" s="82"/>
      <c r="D9" s="77" t="s">
        <v>30</v>
      </c>
      <c r="E9" s="78"/>
    </row>
    <row r="10" spans="1:10" x14ac:dyDescent="0.3">
      <c r="A10" s="12" t="s">
        <v>27</v>
      </c>
      <c r="B10" s="81" t="s">
        <v>63</v>
      </c>
      <c r="C10" s="85"/>
      <c r="D10" s="71" t="s">
        <v>31</v>
      </c>
      <c r="E10" s="70">
        <v>5.23</v>
      </c>
    </row>
    <row r="11" spans="1:10" hidden="1" x14ac:dyDescent="0.3">
      <c r="A11" s="12" t="s">
        <v>28</v>
      </c>
      <c r="B11" s="73" t="s">
        <v>64</v>
      </c>
      <c r="C11" s="74"/>
      <c r="D11" s="6"/>
      <c r="E11" s="10"/>
    </row>
    <row r="12" spans="1:10" hidden="1" x14ac:dyDescent="0.3">
      <c r="A12" s="14" t="s">
        <v>29</v>
      </c>
      <c r="B12" s="75" t="s">
        <v>65</v>
      </c>
      <c r="C12" s="76"/>
      <c r="D12" s="8"/>
      <c r="E12" s="11"/>
    </row>
    <row r="13" spans="1:10" x14ac:dyDescent="0.3">
      <c r="A13" s="89"/>
      <c r="B13" s="90"/>
      <c r="C13" s="90"/>
      <c r="D13" s="91" t="s">
        <v>32</v>
      </c>
      <c r="E13" s="92" t="s">
        <v>33</v>
      </c>
    </row>
    <row r="14" spans="1:10" x14ac:dyDescent="0.3">
      <c r="A14" s="33" t="s">
        <v>22</v>
      </c>
      <c r="B14" s="30"/>
      <c r="C14" s="20"/>
      <c r="D14" s="31">
        <f>C1</f>
        <v>55000</v>
      </c>
      <c r="E14" s="32">
        <f>D14*E10</f>
        <v>287650</v>
      </c>
      <c r="G14" s="55"/>
      <c r="J14" s="55"/>
    </row>
    <row r="15" spans="1:10" x14ac:dyDescent="0.3">
      <c r="A15" s="33" t="s">
        <v>20</v>
      </c>
      <c r="B15" s="30"/>
      <c r="C15" s="20"/>
      <c r="D15" s="31">
        <f>C2</f>
        <v>2800</v>
      </c>
      <c r="E15" s="32">
        <f>D15*E10</f>
        <v>14644.000000000002</v>
      </c>
      <c r="J15" s="55"/>
    </row>
    <row r="16" spans="1:10" x14ac:dyDescent="0.3">
      <c r="A16" s="33" t="s">
        <v>21</v>
      </c>
      <c r="B16" s="30"/>
      <c r="C16" s="20"/>
      <c r="D16" s="31">
        <f>C3</f>
        <v>0</v>
      </c>
      <c r="E16" s="32">
        <f>D16*E10</f>
        <v>0</v>
      </c>
    </row>
    <row r="17" spans="1:7" x14ac:dyDescent="0.3">
      <c r="A17" s="33" t="s">
        <v>38</v>
      </c>
      <c r="B17" s="30"/>
      <c r="C17" s="20"/>
      <c r="D17" s="31">
        <f>C4</f>
        <v>0</v>
      </c>
      <c r="E17" s="32">
        <f>D17*E10</f>
        <v>0</v>
      </c>
    </row>
    <row r="18" spans="1:7" x14ac:dyDescent="0.3">
      <c r="A18" s="29" t="s">
        <v>39</v>
      </c>
      <c r="B18" s="34"/>
      <c r="C18" s="35"/>
      <c r="D18" s="36">
        <f>SUM(D14:D17)</f>
        <v>57800</v>
      </c>
      <c r="E18" s="37">
        <f>SUM(E14:E17)</f>
        <v>302294</v>
      </c>
      <c r="G18" s="55"/>
    </row>
    <row r="19" spans="1:7" x14ac:dyDescent="0.3">
      <c r="A19" s="93" t="s">
        <v>40</v>
      </c>
      <c r="B19" s="94"/>
      <c r="C19" s="94"/>
      <c r="D19" s="94"/>
      <c r="E19" s="95"/>
      <c r="G19" s="55"/>
    </row>
    <row r="20" spans="1:7" x14ac:dyDescent="0.3">
      <c r="A20" s="33" t="s">
        <v>41</v>
      </c>
      <c r="B20" s="30"/>
      <c r="C20" s="20"/>
      <c r="D20" s="31">
        <f>calculo!R52</f>
        <v>20230</v>
      </c>
      <c r="E20" s="32">
        <f>D20*$E$10</f>
        <v>105802.90000000001</v>
      </c>
    </row>
    <row r="21" spans="1:7" x14ac:dyDescent="0.3">
      <c r="A21" s="33" t="s">
        <v>42</v>
      </c>
      <c r="B21" s="30"/>
      <c r="C21" s="20"/>
      <c r="D21" s="31">
        <f>calculo!S52</f>
        <v>4057.56</v>
      </c>
      <c r="E21" s="32">
        <f t="shared" ref="E21:E23" si="0">D21*$E$10</f>
        <v>21221.038800000002</v>
      </c>
    </row>
    <row r="22" spans="1:7" x14ac:dyDescent="0.3">
      <c r="A22" s="33" t="s">
        <v>43</v>
      </c>
      <c r="B22" s="30"/>
      <c r="C22" s="20"/>
      <c r="D22" s="31">
        <f>calculo!T52</f>
        <v>1514.3600000000001</v>
      </c>
      <c r="E22" s="32">
        <f t="shared" si="0"/>
        <v>7920.1028000000015</v>
      </c>
    </row>
    <row r="23" spans="1:7" x14ac:dyDescent="0.3">
      <c r="A23" s="33" t="s">
        <v>44</v>
      </c>
      <c r="B23" s="30"/>
      <c r="C23" s="20"/>
      <c r="D23" s="31">
        <f>calculo!U52</f>
        <v>7265.46</v>
      </c>
      <c r="E23" s="32">
        <f t="shared" si="0"/>
        <v>37998.355800000005</v>
      </c>
    </row>
    <row r="24" spans="1:7" x14ac:dyDescent="0.3">
      <c r="A24" s="38" t="s">
        <v>45</v>
      </c>
      <c r="B24" s="34"/>
      <c r="C24" s="35"/>
      <c r="D24" s="36">
        <f>SUM(D20:D23)</f>
        <v>33067.380000000005</v>
      </c>
      <c r="E24" s="37">
        <f>SUM(E20:E23)</f>
        <v>172942.39740000002</v>
      </c>
      <c r="G24" s="55"/>
    </row>
    <row r="25" spans="1:7" x14ac:dyDescent="0.3">
      <c r="A25" s="93" t="s">
        <v>46</v>
      </c>
      <c r="B25" s="96"/>
      <c r="C25" s="96"/>
      <c r="D25" s="96"/>
      <c r="E25" s="97"/>
    </row>
    <row r="26" spans="1:7" hidden="1" x14ac:dyDescent="0.3">
      <c r="A26" s="33" t="s">
        <v>72</v>
      </c>
      <c r="B26" s="30"/>
      <c r="C26" s="20"/>
      <c r="D26" s="31">
        <f>E26/$E$10</f>
        <v>0</v>
      </c>
      <c r="E26" s="24">
        <v>0</v>
      </c>
    </row>
    <row r="27" spans="1:7" x14ac:dyDescent="0.3">
      <c r="A27" s="33" t="s">
        <v>47</v>
      </c>
      <c r="B27" s="30"/>
      <c r="C27" s="20"/>
      <c r="D27" s="31">
        <f>D15/4</f>
        <v>700</v>
      </c>
      <c r="E27" s="65">
        <v>1191.52</v>
      </c>
    </row>
    <row r="28" spans="1:7" x14ac:dyDescent="0.3">
      <c r="A28" s="41" t="s">
        <v>48</v>
      </c>
      <c r="B28" s="18"/>
      <c r="C28" s="5"/>
      <c r="D28" s="31">
        <f>E28/E10</f>
        <v>546.84512428298274</v>
      </c>
      <c r="E28" s="65">
        <v>2860</v>
      </c>
    </row>
    <row r="29" spans="1:7" x14ac:dyDescent="0.3">
      <c r="A29" s="33" t="s">
        <v>74</v>
      </c>
      <c r="B29" s="30"/>
      <c r="C29" s="20"/>
      <c r="D29" s="31">
        <f t="shared" ref="D29:D39" si="1">E29/$E$10</f>
        <v>1242.8298279158698</v>
      </c>
      <c r="E29" s="65">
        <v>6500</v>
      </c>
    </row>
    <row r="30" spans="1:7" x14ac:dyDescent="0.3">
      <c r="A30" s="33" t="s">
        <v>81</v>
      </c>
      <c r="B30" s="30"/>
      <c r="C30" s="20"/>
      <c r="D30" s="31">
        <f t="shared" si="1"/>
        <v>277.24665391969404</v>
      </c>
      <c r="E30" s="65">
        <v>1450</v>
      </c>
    </row>
    <row r="31" spans="1:7" x14ac:dyDescent="0.3">
      <c r="A31" s="41" t="s">
        <v>73</v>
      </c>
      <c r="B31" s="18"/>
      <c r="C31" s="5"/>
      <c r="D31" s="31">
        <f t="shared" si="1"/>
        <v>573.61376673040149</v>
      </c>
      <c r="E31" s="65">
        <v>3000</v>
      </c>
    </row>
    <row r="32" spans="1:7" x14ac:dyDescent="0.3">
      <c r="A32" s="33" t="s">
        <v>79</v>
      </c>
      <c r="B32" s="30"/>
      <c r="C32" s="20"/>
      <c r="D32" s="31">
        <f t="shared" si="1"/>
        <v>244.74187380497131</v>
      </c>
      <c r="E32" s="65">
        <v>1280</v>
      </c>
    </row>
    <row r="33" spans="1:11" x14ac:dyDescent="0.3">
      <c r="A33" s="33" t="s">
        <v>49</v>
      </c>
      <c r="B33" s="30"/>
      <c r="C33" s="20"/>
      <c r="D33" s="31">
        <f t="shared" si="1"/>
        <v>323.68068833652001</v>
      </c>
      <c r="E33" s="65">
        <v>1692.85</v>
      </c>
      <c r="J33" s="64"/>
      <c r="K33" s="64"/>
    </row>
    <row r="34" spans="1:11" hidden="1" x14ac:dyDescent="0.3">
      <c r="A34" s="33" t="s">
        <v>71</v>
      </c>
      <c r="B34" s="30"/>
      <c r="C34" s="20"/>
      <c r="D34" s="31">
        <f t="shared" si="1"/>
        <v>0</v>
      </c>
      <c r="E34" s="65">
        <v>0</v>
      </c>
    </row>
    <row r="35" spans="1:11" hidden="1" x14ac:dyDescent="0.3">
      <c r="A35" s="33" t="s">
        <v>76</v>
      </c>
      <c r="B35" s="30"/>
      <c r="C35" s="20"/>
      <c r="D35" s="31">
        <f t="shared" si="1"/>
        <v>0</v>
      </c>
      <c r="E35" s="65">
        <v>0</v>
      </c>
    </row>
    <row r="36" spans="1:11" x14ac:dyDescent="0.3">
      <c r="A36" s="33" t="s">
        <v>50</v>
      </c>
      <c r="B36" s="30"/>
      <c r="C36" s="20"/>
      <c r="D36" s="31">
        <f t="shared" si="1"/>
        <v>29.489483747609938</v>
      </c>
      <c r="E36" s="65">
        <v>154.22999999999999</v>
      </c>
    </row>
    <row r="37" spans="1:11" hidden="1" x14ac:dyDescent="0.3">
      <c r="A37" s="33" t="s">
        <v>78</v>
      </c>
      <c r="B37" s="30"/>
      <c r="C37" s="20"/>
      <c r="D37" s="31">
        <f t="shared" si="1"/>
        <v>0</v>
      </c>
      <c r="E37" s="24">
        <v>0</v>
      </c>
    </row>
    <row r="38" spans="1:11" hidden="1" x14ac:dyDescent="0.3">
      <c r="A38" s="33" t="s">
        <v>77</v>
      </c>
      <c r="B38" s="30"/>
      <c r="C38" s="20"/>
      <c r="D38" s="31">
        <f t="shared" si="1"/>
        <v>0</v>
      </c>
      <c r="E38" s="24">
        <v>0</v>
      </c>
    </row>
    <row r="39" spans="1:11" hidden="1" x14ac:dyDescent="0.3">
      <c r="A39" s="33" t="s">
        <v>75</v>
      </c>
      <c r="B39" s="30"/>
      <c r="C39" s="20"/>
      <c r="D39" s="31">
        <f t="shared" si="1"/>
        <v>0</v>
      </c>
      <c r="E39" s="24">
        <v>0</v>
      </c>
    </row>
    <row r="40" spans="1:11" x14ac:dyDescent="0.3">
      <c r="A40" s="29" t="s">
        <v>51</v>
      </c>
      <c r="B40" s="30"/>
      <c r="C40" s="20"/>
      <c r="D40" s="36">
        <f>SUM(D26:D39)</f>
        <v>3938.4474187380497</v>
      </c>
      <c r="E40" s="37">
        <f>SUM(E26:E39)</f>
        <v>18128.599999999999</v>
      </c>
    </row>
    <row r="41" spans="1:11" ht="15" customHeight="1" x14ac:dyDescent="0.3">
      <c r="A41" s="96" t="s">
        <v>84</v>
      </c>
      <c r="B41" s="96"/>
      <c r="C41" s="96"/>
      <c r="D41" s="98">
        <f>((D18+D24+D26+D27+D36)/0.82)*18%</f>
        <v>20106.629886676306</v>
      </c>
      <c r="E41" s="99">
        <f>D41*E10</f>
        <v>105157.67430731709</v>
      </c>
      <c r="J41" s="55"/>
    </row>
    <row r="42" spans="1:11" x14ac:dyDescent="0.3">
      <c r="A42" s="29" t="s">
        <v>69</v>
      </c>
      <c r="B42" s="34"/>
      <c r="C42" s="35"/>
      <c r="D42" s="36">
        <f>D18+D24+D40+D41</f>
        <v>114912.45730541437</v>
      </c>
      <c r="E42" s="37">
        <f>D42*E10</f>
        <v>600992.15170731721</v>
      </c>
    </row>
    <row r="43" spans="1:11" hidden="1" x14ac:dyDescent="0.3">
      <c r="A43" s="40" t="s">
        <v>55</v>
      </c>
      <c r="B43" s="40"/>
      <c r="C43" s="40"/>
      <c r="D43" s="40"/>
      <c r="E43" s="48"/>
    </row>
    <row r="44" spans="1:11" hidden="1" x14ac:dyDescent="0.3">
      <c r="A44" s="4" t="s">
        <v>56</v>
      </c>
      <c r="B44" s="18"/>
      <c r="C44" s="49">
        <f>SUM(B45:B48)</f>
        <v>20.25</v>
      </c>
      <c r="D44" s="31">
        <f>calculo!Z52</f>
        <v>102781.75224920132</v>
      </c>
      <c r="E44" s="32">
        <f>D44*$E$10</f>
        <v>537548.56426332297</v>
      </c>
    </row>
    <row r="45" spans="1:11" hidden="1" x14ac:dyDescent="0.3">
      <c r="A45" s="26" t="s">
        <v>57</v>
      </c>
      <c r="B45" s="50">
        <v>4</v>
      </c>
      <c r="C45" s="43">
        <v>0.04</v>
      </c>
      <c r="D45" s="31">
        <f>calculo!AD52</f>
        <v>4111.2700899680531</v>
      </c>
      <c r="E45" s="32">
        <f t="shared" ref="E45:E49" si="2">D45*$E$10</f>
        <v>21501.942570532919</v>
      </c>
    </row>
    <row r="46" spans="1:11" hidden="1" x14ac:dyDescent="0.3">
      <c r="A46" s="26" t="s">
        <v>34</v>
      </c>
      <c r="B46" s="50">
        <v>1.65</v>
      </c>
      <c r="C46" s="44">
        <v>1.6500000000000001E-2</v>
      </c>
      <c r="D46" s="31">
        <f>calculo!AE52</f>
        <v>1695.8989121118218</v>
      </c>
      <c r="E46" s="32">
        <f t="shared" si="2"/>
        <v>8869.5513103448284</v>
      </c>
    </row>
    <row r="47" spans="1:11" hidden="1" x14ac:dyDescent="0.3">
      <c r="A47" s="26" t="s">
        <v>58</v>
      </c>
      <c r="B47" s="50">
        <v>7.6</v>
      </c>
      <c r="C47" s="44">
        <v>7.5999999999999998E-2</v>
      </c>
      <c r="D47" s="31">
        <f>calculo!AF52</f>
        <v>7811.4131709393005</v>
      </c>
      <c r="E47" s="32">
        <f t="shared" si="2"/>
        <v>40853.690884012547</v>
      </c>
    </row>
    <row r="48" spans="1:11" hidden="1" x14ac:dyDescent="0.3">
      <c r="A48" s="26" t="s">
        <v>35</v>
      </c>
      <c r="B48" s="54">
        <v>7</v>
      </c>
      <c r="C48" s="43">
        <v>7.0000000000000007E-2</v>
      </c>
      <c r="D48" s="31">
        <f>calculo!AG52</f>
        <v>7194.7226574440929</v>
      </c>
      <c r="E48" s="32">
        <f t="shared" si="2"/>
        <v>37628.399498432605</v>
      </c>
    </row>
    <row r="49" spans="1:5" hidden="1" x14ac:dyDescent="0.3">
      <c r="A49" s="26" t="s">
        <v>3</v>
      </c>
      <c r="B49" s="20"/>
      <c r="C49" s="1"/>
      <c r="D49" s="31">
        <f>calculo!AA52</f>
        <v>5344.6511169584683</v>
      </c>
      <c r="E49" s="32">
        <f t="shared" si="2"/>
        <v>27952.525341692792</v>
      </c>
    </row>
    <row r="50" spans="1:5" hidden="1" x14ac:dyDescent="0.3">
      <c r="A50" s="40" t="s">
        <v>60</v>
      </c>
      <c r="B50" s="40"/>
      <c r="C50" s="40"/>
      <c r="D50" s="47"/>
      <c r="E50" s="48"/>
    </row>
    <row r="51" spans="1:5" hidden="1" x14ac:dyDescent="0.3">
      <c r="A51" s="26" t="s">
        <v>34</v>
      </c>
      <c r="B51" s="30"/>
      <c r="C51" s="20"/>
      <c r="D51" s="31">
        <f>D46-D22</f>
        <v>181.53891211182167</v>
      </c>
      <c r="E51" s="32">
        <f>D51*$E$10</f>
        <v>949.44851034482747</v>
      </c>
    </row>
    <row r="52" spans="1:5" hidden="1" x14ac:dyDescent="0.3">
      <c r="A52" s="26" t="s">
        <v>6</v>
      </c>
      <c r="B52" s="30"/>
      <c r="C52" s="20"/>
      <c r="D52" s="31">
        <f>D47-D23</f>
        <v>545.95317093930043</v>
      </c>
      <c r="E52" s="32">
        <f t="shared" ref="E52:E53" si="3">D52*$E$10</f>
        <v>2855.3350840125413</v>
      </c>
    </row>
    <row r="53" spans="1:5" hidden="1" x14ac:dyDescent="0.3">
      <c r="A53" s="26" t="s">
        <v>3</v>
      </c>
      <c r="B53" s="30"/>
      <c r="C53" s="20"/>
      <c r="D53" s="31">
        <f>D49-D21</f>
        <v>1287.0911169584683</v>
      </c>
      <c r="E53" s="32">
        <f t="shared" si="3"/>
        <v>6731.4865416927896</v>
      </c>
    </row>
    <row r="54" spans="1:5" ht="15" hidden="1" thickBot="1" x14ac:dyDescent="0.35">
      <c r="A54" s="38" t="s">
        <v>59</v>
      </c>
      <c r="B54" s="34"/>
      <c r="C54" s="51"/>
      <c r="D54" s="52">
        <f>D44+D49</f>
        <v>108126.40336615979</v>
      </c>
      <c r="E54" s="53">
        <f>D54*E10</f>
        <v>565501.08960501582</v>
      </c>
    </row>
    <row r="55" spans="1:5" ht="15" hidden="1" thickBot="1" x14ac:dyDescent="0.35">
      <c r="C55" s="56"/>
      <c r="D55" s="57"/>
      <c r="E55" s="58"/>
    </row>
    <row r="56" spans="1:5" ht="15" hidden="1" thickBot="1" x14ac:dyDescent="0.35">
      <c r="A56" s="59" t="s">
        <v>70</v>
      </c>
      <c r="B56" s="60"/>
      <c r="C56" s="60"/>
      <c r="D56" s="63">
        <f>C2+C4+D24+D40+D45+D48+D51+D52+D53</f>
        <v>53126.403366159786</v>
      </c>
      <c r="E56" s="61">
        <f>D56*E10</f>
        <v>277851.0896050157</v>
      </c>
    </row>
  </sheetData>
  <mergeCells count="9">
    <mergeCell ref="B11:C11"/>
    <mergeCell ref="B12:C12"/>
    <mergeCell ref="D9:E9"/>
    <mergeCell ref="B5:C5"/>
    <mergeCell ref="B6:C6"/>
    <mergeCell ref="B7:C7"/>
    <mergeCell ref="B8:C8"/>
    <mergeCell ref="B9:C9"/>
    <mergeCell ref="B10:C10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52"/>
  <sheetViews>
    <sheetView workbookViewId="0">
      <selection activeCell="J2" sqref="J2"/>
    </sheetView>
  </sheetViews>
  <sheetFormatPr defaultRowHeight="14.4" x14ac:dyDescent="0.3"/>
  <cols>
    <col min="2" max="2" width="54.5546875" customWidth="1"/>
    <col min="3" max="3" width="11.44140625" customWidth="1"/>
    <col min="12" max="12" width="12.5546875" customWidth="1"/>
    <col min="13" max="15" width="11" customWidth="1"/>
    <col min="16" max="16" width="13.44140625" customWidth="1"/>
    <col min="17" max="17" width="1.88671875" customWidth="1"/>
    <col min="22" max="22" width="13.6640625" customWidth="1"/>
    <col min="23" max="23" width="8" customWidth="1"/>
    <col min="24" max="24" width="9.109375" customWidth="1"/>
    <col min="26" max="26" width="13.33203125" customWidth="1"/>
    <col min="27" max="27" width="15.109375" customWidth="1"/>
    <col min="28" max="28" width="14.6640625" customWidth="1"/>
    <col min="29" max="29" width="2.88671875" customWidth="1"/>
  </cols>
  <sheetData>
    <row r="1" spans="1:35" x14ac:dyDescent="0.3">
      <c r="A1" t="s">
        <v>0</v>
      </c>
      <c r="B1" t="s">
        <v>1</v>
      </c>
      <c r="C1" t="s">
        <v>2</v>
      </c>
      <c r="D1" t="s">
        <v>4</v>
      </c>
      <c r="E1" t="s">
        <v>3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22</v>
      </c>
      <c r="M1" t="s">
        <v>11</v>
      </c>
      <c r="N1" t="s">
        <v>20</v>
      </c>
      <c r="O1" t="s">
        <v>21</v>
      </c>
      <c r="P1" t="s">
        <v>13</v>
      </c>
      <c r="Q1" s="27"/>
      <c r="R1" t="s">
        <v>4</v>
      </c>
      <c r="S1" t="s">
        <v>3</v>
      </c>
      <c r="T1" t="s">
        <v>34</v>
      </c>
      <c r="U1" t="s">
        <v>6</v>
      </c>
      <c r="V1" t="s">
        <v>12</v>
      </c>
      <c r="W1" t="s">
        <v>36</v>
      </c>
      <c r="X1" t="s">
        <v>35</v>
      </c>
      <c r="Y1" t="s">
        <v>37</v>
      </c>
      <c r="Z1" t="s">
        <v>52</v>
      </c>
      <c r="AA1" t="s">
        <v>53</v>
      </c>
      <c r="AB1" t="s">
        <v>54</v>
      </c>
      <c r="AC1" s="21"/>
      <c r="AD1" t="s">
        <v>57</v>
      </c>
      <c r="AE1" t="s">
        <v>34</v>
      </c>
      <c r="AF1" t="s">
        <v>6</v>
      </c>
      <c r="AG1" t="s">
        <v>35</v>
      </c>
    </row>
    <row r="2" spans="1:35" x14ac:dyDescent="0.3">
      <c r="A2" s="62">
        <v>1</v>
      </c>
      <c r="B2" s="45" t="s">
        <v>83</v>
      </c>
      <c r="C2" s="23" t="s">
        <v>82</v>
      </c>
      <c r="D2" s="43">
        <v>0.35</v>
      </c>
      <c r="E2" s="43">
        <v>5.1999999999999998E-2</v>
      </c>
      <c r="F2" s="44">
        <v>2.6200000000000001E-2</v>
      </c>
      <c r="G2" s="44">
        <v>0.12570000000000001</v>
      </c>
      <c r="H2" s="23">
        <v>1</v>
      </c>
      <c r="I2" s="23">
        <v>55000</v>
      </c>
      <c r="J2" s="23">
        <v>1173</v>
      </c>
      <c r="K2" s="1">
        <f>J2/$J$52</f>
        <v>1</v>
      </c>
      <c r="L2" s="22">
        <f>H2*I2</f>
        <v>55000</v>
      </c>
      <c r="M2" s="22">
        <f>Padrão!$C$4*calculo!K2</f>
        <v>0</v>
      </c>
      <c r="N2" s="22">
        <f>Padrão!$C$2*calculo!K2</f>
        <v>2800</v>
      </c>
      <c r="O2" s="22">
        <f>Padrão!$C$3*calculo!K2</f>
        <v>0</v>
      </c>
      <c r="P2" s="25">
        <f>L2+M2+N2+O2</f>
        <v>57800</v>
      </c>
      <c r="Q2" s="28"/>
      <c r="R2" s="1">
        <f>P2*D2</f>
        <v>20230</v>
      </c>
      <c r="S2" s="1">
        <f>(P2+R2)*E2</f>
        <v>4057.56</v>
      </c>
      <c r="T2" s="1">
        <f>P2*F2</f>
        <v>1514.3600000000001</v>
      </c>
      <c r="U2" s="1">
        <f>P2*G2</f>
        <v>7265.46</v>
      </c>
      <c r="V2" s="1">
        <f>Padrão!$D$40*calculo!K2</f>
        <v>3938.4474187380497</v>
      </c>
      <c r="W2" s="23">
        <v>4</v>
      </c>
      <c r="X2" s="23">
        <v>6</v>
      </c>
      <c r="Y2" s="1">
        <f>(100-(Padrão!$C$44))/100</f>
        <v>0.79749999999999999</v>
      </c>
      <c r="Z2" s="22">
        <f>(P2+R2+V2)/Y2</f>
        <v>102781.75224920132</v>
      </c>
      <c r="AA2" s="22">
        <f>Z2*E2</f>
        <v>5344.6511169584683</v>
      </c>
      <c r="AB2" s="22">
        <f>Z2+AA2</f>
        <v>108126.40336615979</v>
      </c>
      <c r="AC2" s="21"/>
      <c r="AD2" s="22">
        <f>Z2*Padrão!$C$45</f>
        <v>4111.2700899680531</v>
      </c>
      <c r="AE2" s="22">
        <f>Z2*Padrão!$C$46</f>
        <v>1695.8989121118218</v>
      </c>
      <c r="AF2" s="22">
        <f>Z2*Padrão!$C$47</f>
        <v>7811.4131709393005</v>
      </c>
      <c r="AG2" s="22">
        <f>Z2*Padrão!$C$48</f>
        <v>7194.7226574440929</v>
      </c>
      <c r="AI2">
        <f>I2-(I2*30%)</f>
        <v>38500</v>
      </c>
    </row>
    <row r="3" spans="1:35" x14ac:dyDescent="0.3">
      <c r="A3" s="62">
        <f>A2+1</f>
        <v>2</v>
      </c>
      <c r="B3" s="45"/>
      <c r="C3" s="23"/>
      <c r="D3" s="43"/>
      <c r="E3" s="43"/>
      <c r="F3" s="44"/>
      <c r="G3" s="44"/>
      <c r="H3" s="23"/>
      <c r="I3" s="23"/>
      <c r="J3" s="23">
        <v>0</v>
      </c>
      <c r="K3" s="1">
        <f t="shared" ref="K3:K51" si="0">J3/$J$52</f>
        <v>0</v>
      </c>
      <c r="L3" s="22">
        <f t="shared" ref="L3:L51" si="1">H3*I3</f>
        <v>0</v>
      </c>
      <c r="M3" s="22">
        <f>Padrão!$C$4*calculo!K3</f>
        <v>0</v>
      </c>
      <c r="N3" s="22">
        <f>Padrão!$C$2*calculo!K3</f>
        <v>0</v>
      </c>
      <c r="O3" s="22">
        <f>Padrão!$C$3*calculo!K3</f>
        <v>0</v>
      </c>
      <c r="P3" s="25">
        <f t="shared" ref="P3:P51" si="2">(H3*I3)+M3+N3+O3</f>
        <v>0</v>
      </c>
      <c r="Q3" s="28"/>
      <c r="R3" s="1">
        <f t="shared" ref="R3:R51" si="3">P3*D3</f>
        <v>0</v>
      </c>
      <c r="S3" s="1">
        <f t="shared" ref="S3:S51" si="4">(P3+R3)*E3</f>
        <v>0</v>
      </c>
      <c r="T3" s="1">
        <f t="shared" ref="T3:T51" si="5">P3*F3</f>
        <v>0</v>
      </c>
      <c r="U3" s="1">
        <f t="shared" ref="U3:U51" si="6">P3*G3</f>
        <v>0</v>
      </c>
      <c r="V3" s="1">
        <f>Padrão!$D$40*calculo!K3</f>
        <v>0</v>
      </c>
      <c r="W3" s="23">
        <v>0</v>
      </c>
      <c r="X3" s="23">
        <v>0</v>
      </c>
      <c r="Y3" s="1">
        <f>(100-(Padrão!$C$44))/100</f>
        <v>0.79749999999999999</v>
      </c>
      <c r="Z3" s="22">
        <f t="shared" ref="Z3:Z51" si="7">(P3+R3+V3)/Y3</f>
        <v>0</v>
      </c>
      <c r="AA3" s="22">
        <f t="shared" ref="AA3:AA51" si="8">Z3*E3</f>
        <v>0</v>
      </c>
      <c r="AB3" s="22">
        <f t="shared" ref="AB3:AB52" si="9">Z3+AA3</f>
        <v>0</v>
      </c>
      <c r="AC3" s="21"/>
      <c r="AD3" s="22">
        <f>Z3*Padrão!$C$45</f>
        <v>0</v>
      </c>
      <c r="AE3" s="22">
        <f>Z3*Padrão!$C$46</f>
        <v>0</v>
      </c>
      <c r="AF3" s="22">
        <f>Z3*Padrão!$C$47</f>
        <v>0</v>
      </c>
      <c r="AG3" s="22">
        <f>Z3*Padrão!$C$48</f>
        <v>0</v>
      </c>
      <c r="AI3">
        <f t="shared" ref="AI3:AI14" si="10">I3-(I3*30%)</f>
        <v>0</v>
      </c>
    </row>
    <row r="4" spans="1:35" x14ac:dyDescent="0.3">
      <c r="A4" s="62">
        <f t="shared" ref="A4:A23" si="11">A3+1</f>
        <v>3</v>
      </c>
      <c r="B4" s="45"/>
      <c r="C4" s="23"/>
      <c r="D4" s="43"/>
      <c r="E4" s="43"/>
      <c r="F4" s="44"/>
      <c r="G4" s="44"/>
      <c r="H4" s="23"/>
      <c r="I4" s="23"/>
      <c r="J4" s="23"/>
      <c r="K4" s="1">
        <f t="shared" si="0"/>
        <v>0</v>
      </c>
      <c r="L4" s="22">
        <f t="shared" si="1"/>
        <v>0</v>
      </c>
      <c r="M4" s="22">
        <f>Padrão!$C$4*calculo!K4</f>
        <v>0</v>
      </c>
      <c r="N4" s="22">
        <f>Padrão!$C$2*calculo!K4</f>
        <v>0</v>
      </c>
      <c r="O4" s="22">
        <f>Padrão!$C$3*calculo!K4</f>
        <v>0</v>
      </c>
      <c r="P4" s="25">
        <f t="shared" si="2"/>
        <v>0</v>
      </c>
      <c r="Q4" s="28"/>
      <c r="R4" s="1">
        <f t="shared" si="3"/>
        <v>0</v>
      </c>
      <c r="S4" s="1">
        <f t="shared" si="4"/>
        <v>0</v>
      </c>
      <c r="T4" s="1">
        <f t="shared" si="5"/>
        <v>0</v>
      </c>
      <c r="U4" s="1">
        <f t="shared" si="6"/>
        <v>0</v>
      </c>
      <c r="V4" s="1">
        <f>Padrão!$D$40*calculo!K4</f>
        <v>0</v>
      </c>
      <c r="W4" s="23"/>
      <c r="X4" s="23"/>
      <c r="Y4" s="1">
        <f>(100-(Padrão!$C$44))/100</f>
        <v>0.79749999999999999</v>
      </c>
      <c r="Z4" s="22">
        <f t="shared" si="7"/>
        <v>0</v>
      </c>
      <c r="AA4" s="22">
        <f t="shared" si="8"/>
        <v>0</v>
      </c>
      <c r="AB4" s="22">
        <f t="shared" si="9"/>
        <v>0</v>
      </c>
      <c r="AC4" s="21"/>
      <c r="AD4" s="22">
        <f>Z4*Padrão!$C$45</f>
        <v>0</v>
      </c>
      <c r="AE4" s="22">
        <f>Z4*Padrão!$C$46</f>
        <v>0</v>
      </c>
      <c r="AF4" s="22">
        <f>Z4*Padrão!$C$47</f>
        <v>0</v>
      </c>
      <c r="AG4" s="22">
        <f>Z4*Padrão!$C$48</f>
        <v>0</v>
      </c>
      <c r="AI4">
        <f t="shared" si="10"/>
        <v>0</v>
      </c>
    </row>
    <row r="5" spans="1:35" x14ac:dyDescent="0.3">
      <c r="A5" s="62">
        <f t="shared" si="11"/>
        <v>4</v>
      </c>
      <c r="B5" s="45"/>
      <c r="C5" s="23"/>
      <c r="D5" s="43"/>
      <c r="E5" s="43"/>
      <c r="F5" s="44"/>
      <c r="G5" s="44"/>
      <c r="H5" s="23"/>
      <c r="I5" s="23"/>
      <c r="J5" s="23"/>
      <c r="K5" s="1">
        <f t="shared" si="0"/>
        <v>0</v>
      </c>
      <c r="L5" s="1">
        <f t="shared" si="1"/>
        <v>0</v>
      </c>
      <c r="M5" s="1">
        <f>Padrão!$C$4*calculo!K5</f>
        <v>0</v>
      </c>
      <c r="N5" s="1">
        <f>Padrão!$C$2*calculo!K5</f>
        <v>0</v>
      </c>
      <c r="O5" s="1">
        <f>Padrão!$C$3*calculo!K5</f>
        <v>0</v>
      </c>
      <c r="P5" s="26">
        <f t="shared" si="2"/>
        <v>0</v>
      </c>
      <c r="Q5" s="28"/>
      <c r="R5" s="1">
        <f t="shared" si="3"/>
        <v>0</v>
      </c>
      <c r="S5" s="1">
        <f t="shared" si="4"/>
        <v>0</v>
      </c>
      <c r="T5" s="1">
        <f t="shared" si="5"/>
        <v>0</v>
      </c>
      <c r="U5" s="1">
        <f t="shared" si="6"/>
        <v>0</v>
      </c>
      <c r="V5" s="1">
        <f>Padrão!$D$40*calculo!K5</f>
        <v>0</v>
      </c>
      <c r="W5" s="23"/>
      <c r="X5" s="23"/>
      <c r="Y5" s="1">
        <f>(100-(Padrão!$C$44))/100</f>
        <v>0.79749999999999999</v>
      </c>
      <c r="Z5" s="22">
        <f t="shared" si="7"/>
        <v>0</v>
      </c>
      <c r="AA5" s="22">
        <f t="shared" si="8"/>
        <v>0</v>
      </c>
      <c r="AB5" s="22">
        <f t="shared" si="9"/>
        <v>0</v>
      </c>
      <c r="AC5" s="21"/>
      <c r="AD5" s="22">
        <f>Z5*Padrão!$C$45</f>
        <v>0</v>
      </c>
      <c r="AE5" s="22">
        <f>Z5*Padrão!$C$46</f>
        <v>0</v>
      </c>
      <c r="AF5" s="22">
        <f>Z5*Padrão!$C$47</f>
        <v>0</v>
      </c>
      <c r="AG5" s="22">
        <f>Z5*Padrão!$C$48</f>
        <v>0</v>
      </c>
      <c r="AI5">
        <f t="shared" si="10"/>
        <v>0</v>
      </c>
    </row>
    <row r="6" spans="1:35" x14ac:dyDescent="0.3">
      <c r="A6" s="62">
        <f t="shared" si="11"/>
        <v>5</v>
      </c>
      <c r="B6" s="45"/>
      <c r="C6" s="23"/>
      <c r="D6" s="43"/>
      <c r="E6" s="43"/>
      <c r="F6" s="44"/>
      <c r="G6" s="44"/>
      <c r="H6" s="23"/>
      <c r="I6" s="23"/>
      <c r="J6" s="23"/>
      <c r="K6" s="1">
        <f t="shared" si="0"/>
        <v>0</v>
      </c>
      <c r="L6" s="1">
        <f t="shared" si="1"/>
        <v>0</v>
      </c>
      <c r="M6" s="1">
        <f>Padrão!$C$4*calculo!K6</f>
        <v>0</v>
      </c>
      <c r="N6" s="1">
        <f>Padrão!$C$2*calculo!K6</f>
        <v>0</v>
      </c>
      <c r="O6" s="1">
        <f>Padrão!$C$3*calculo!K6</f>
        <v>0</v>
      </c>
      <c r="P6" s="26">
        <f t="shared" si="2"/>
        <v>0</v>
      </c>
      <c r="Q6" s="28"/>
      <c r="R6" s="1">
        <f t="shared" si="3"/>
        <v>0</v>
      </c>
      <c r="S6" s="1">
        <f t="shared" si="4"/>
        <v>0</v>
      </c>
      <c r="T6" s="1">
        <f t="shared" si="5"/>
        <v>0</v>
      </c>
      <c r="U6" s="1">
        <f t="shared" si="6"/>
        <v>0</v>
      </c>
      <c r="V6" s="1">
        <f>Padrão!$D$40*calculo!K6</f>
        <v>0</v>
      </c>
      <c r="W6" s="23"/>
      <c r="X6" s="23"/>
      <c r="Y6" s="1">
        <f>(100-(Padrão!$C$44))/100</f>
        <v>0.79749999999999999</v>
      </c>
      <c r="Z6" s="22">
        <f t="shared" si="7"/>
        <v>0</v>
      </c>
      <c r="AA6" s="22">
        <f t="shared" si="8"/>
        <v>0</v>
      </c>
      <c r="AB6" s="22">
        <f t="shared" si="9"/>
        <v>0</v>
      </c>
      <c r="AC6" s="21"/>
      <c r="AD6" s="22">
        <f>Z6*Padrão!$C$45</f>
        <v>0</v>
      </c>
      <c r="AE6" s="22">
        <f>Z6*Padrão!$C$46</f>
        <v>0</v>
      </c>
      <c r="AF6" s="22">
        <f>Z6*Padrão!$C$47</f>
        <v>0</v>
      </c>
      <c r="AG6" s="22">
        <f>Z6*Padrão!$C$48</f>
        <v>0</v>
      </c>
      <c r="AI6">
        <f t="shared" si="10"/>
        <v>0</v>
      </c>
    </row>
    <row r="7" spans="1:35" x14ac:dyDescent="0.3">
      <c r="A7" s="62">
        <f t="shared" si="11"/>
        <v>6</v>
      </c>
      <c r="B7" s="45"/>
      <c r="C7" s="23"/>
      <c r="D7" s="43"/>
      <c r="E7" s="43"/>
      <c r="F7" s="44"/>
      <c r="G7" s="44"/>
      <c r="H7" s="23"/>
      <c r="I7" s="23"/>
      <c r="J7" s="23"/>
      <c r="K7" s="1">
        <f t="shared" si="0"/>
        <v>0</v>
      </c>
      <c r="L7" s="1">
        <f t="shared" si="1"/>
        <v>0</v>
      </c>
      <c r="M7" s="1">
        <f>Padrão!$C$4*calculo!K7</f>
        <v>0</v>
      </c>
      <c r="N7" s="1">
        <f>Padrão!$C$2*calculo!K7</f>
        <v>0</v>
      </c>
      <c r="O7" s="1">
        <f>Padrão!$C$3*calculo!K7</f>
        <v>0</v>
      </c>
      <c r="P7" s="26">
        <f t="shared" si="2"/>
        <v>0</v>
      </c>
      <c r="Q7" s="28"/>
      <c r="R7" s="1">
        <f t="shared" si="3"/>
        <v>0</v>
      </c>
      <c r="S7" s="1">
        <f t="shared" si="4"/>
        <v>0</v>
      </c>
      <c r="T7" s="1">
        <f t="shared" si="5"/>
        <v>0</v>
      </c>
      <c r="U7" s="1">
        <f t="shared" si="6"/>
        <v>0</v>
      </c>
      <c r="V7" s="1">
        <f>Padrão!$D$40*calculo!K7</f>
        <v>0</v>
      </c>
      <c r="W7" s="23"/>
      <c r="X7" s="23"/>
      <c r="Y7" s="1">
        <f>(100-(Padrão!$C$44))/100</f>
        <v>0.79749999999999999</v>
      </c>
      <c r="Z7" s="22">
        <f t="shared" si="7"/>
        <v>0</v>
      </c>
      <c r="AA7" s="22">
        <f t="shared" si="8"/>
        <v>0</v>
      </c>
      <c r="AB7" s="22">
        <f t="shared" si="9"/>
        <v>0</v>
      </c>
      <c r="AC7" s="21"/>
      <c r="AD7" s="22">
        <f>Z7*Padrão!$C$45</f>
        <v>0</v>
      </c>
      <c r="AE7" s="22">
        <f>Z7*Padrão!$C$46</f>
        <v>0</v>
      </c>
      <c r="AF7" s="22">
        <f>Z7*Padrão!$C$47</f>
        <v>0</v>
      </c>
      <c r="AG7" s="22">
        <f>Z7*Padrão!$C$48</f>
        <v>0</v>
      </c>
      <c r="AI7">
        <f t="shared" si="10"/>
        <v>0</v>
      </c>
    </row>
    <row r="8" spans="1:35" x14ac:dyDescent="0.3">
      <c r="A8" s="62">
        <f t="shared" si="11"/>
        <v>7</v>
      </c>
      <c r="B8" s="45"/>
      <c r="C8" s="23"/>
      <c r="D8" s="43"/>
      <c r="E8" s="43"/>
      <c r="F8" s="44"/>
      <c r="G8" s="44"/>
      <c r="H8" s="23"/>
      <c r="I8" s="23"/>
      <c r="J8" s="23"/>
      <c r="K8" s="1">
        <f t="shared" si="0"/>
        <v>0</v>
      </c>
      <c r="L8" s="1">
        <f t="shared" si="1"/>
        <v>0</v>
      </c>
      <c r="M8" s="1">
        <f>Padrão!$C$4*calculo!K8</f>
        <v>0</v>
      </c>
      <c r="N8" s="1">
        <f>Padrão!$C$2*calculo!K8</f>
        <v>0</v>
      </c>
      <c r="O8" s="1">
        <f>Padrão!$C$3*calculo!K8</f>
        <v>0</v>
      </c>
      <c r="P8" s="26">
        <f t="shared" si="2"/>
        <v>0</v>
      </c>
      <c r="Q8" s="28"/>
      <c r="R8" s="1">
        <f t="shared" si="3"/>
        <v>0</v>
      </c>
      <c r="S8" s="1">
        <f t="shared" si="4"/>
        <v>0</v>
      </c>
      <c r="T8" s="1">
        <f t="shared" si="5"/>
        <v>0</v>
      </c>
      <c r="U8" s="1">
        <f t="shared" si="6"/>
        <v>0</v>
      </c>
      <c r="V8" s="1">
        <f>Padrão!$D$40*calculo!K8</f>
        <v>0</v>
      </c>
      <c r="W8" s="23"/>
      <c r="X8" s="23"/>
      <c r="Y8" s="1">
        <f>(100-(Padrão!$C$44))/100</f>
        <v>0.79749999999999999</v>
      </c>
      <c r="Z8" s="22">
        <f t="shared" si="7"/>
        <v>0</v>
      </c>
      <c r="AA8" s="22">
        <f t="shared" si="8"/>
        <v>0</v>
      </c>
      <c r="AB8" s="22">
        <f t="shared" si="9"/>
        <v>0</v>
      </c>
      <c r="AC8" s="21"/>
      <c r="AD8" s="22">
        <f>Z8*Padrão!$C$45</f>
        <v>0</v>
      </c>
      <c r="AE8" s="22">
        <f>Z8*Padrão!$C$46</f>
        <v>0</v>
      </c>
      <c r="AF8" s="22">
        <f>Z8*Padrão!$C$47</f>
        <v>0</v>
      </c>
      <c r="AG8" s="22">
        <f>Z8*Padrão!$C$48</f>
        <v>0</v>
      </c>
      <c r="AI8">
        <f t="shared" si="10"/>
        <v>0</v>
      </c>
    </row>
    <row r="9" spans="1:35" x14ac:dyDescent="0.3">
      <c r="A9" s="62">
        <f t="shared" si="11"/>
        <v>8</v>
      </c>
      <c r="B9" s="45"/>
      <c r="C9" s="23"/>
      <c r="D9" s="43"/>
      <c r="E9" s="43"/>
      <c r="F9" s="44"/>
      <c r="G9" s="44"/>
      <c r="H9" s="23"/>
      <c r="I9" s="23"/>
      <c r="J9" s="23"/>
      <c r="K9" s="1">
        <f t="shared" si="0"/>
        <v>0</v>
      </c>
      <c r="L9" s="1">
        <f t="shared" si="1"/>
        <v>0</v>
      </c>
      <c r="M9" s="1">
        <f>Padrão!$C$4*calculo!K9</f>
        <v>0</v>
      </c>
      <c r="N9" s="1">
        <f>Padrão!$C$2*calculo!K9</f>
        <v>0</v>
      </c>
      <c r="O9" s="1">
        <f>Padrão!$C$3*calculo!K9</f>
        <v>0</v>
      </c>
      <c r="P9" s="26">
        <f t="shared" si="2"/>
        <v>0</v>
      </c>
      <c r="Q9" s="28"/>
      <c r="R9" s="1">
        <f t="shared" si="3"/>
        <v>0</v>
      </c>
      <c r="S9" s="1">
        <f t="shared" si="4"/>
        <v>0</v>
      </c>
      <c r="T9" s="1">
        <f t="shared" si="5"/>
        <v>0</v>
      </c>
      <c r="U9" s="1">
        <f t="shared" si="6"/>
        <v>0</v>
      </c>
      <c r="V9" s="1">
        <f>Padrão!$D$40*calculo!K9</f>
        <v>0</v>
      </c>
      <c r="W9" s="23"/>
      <c r="X9" s="23"/>
      <c r="Y9" s="1">
        <f>(100-(Padrão!$C$44))/100</f>
        <v>0.79749999999999999</v>
      </c>
      <c r="Z9" s="22">
        <f t="shared" si="7"/>
        <v>0</v>
      </c>
      <c r="AA9" s="22">
        <f t="shared" si="8"/>
        <v>0</v>
      </c>
      <c r="AB9" s="22">
        <f t="shared" si="9"/>
        <v>0</v>
      </c>
      <c r="AC9" s="21"/>
      <c r="AD9" s="22">
        <f>Z9*Padrão!$C$45</f>
        <v>0</v>
      </c>
      <c r="AE9" s="22">
        <f>Z9*Padrão!$C$46</f>
        <v>0</v>
      </c>
      <c r="AF9" s="22">
        <f>Z9*Padrão!$C$47</f>
        <v>0</v>
      </c>
      <c r="AG9" s="22">
        <f>Z9*Padrão!$C$48</f>
        <v>0</v>
      </c>
      <c r="AI9">
        <f t="shared" si="10"/>
        <v>0</v>
      </c>
    </row>
    <row r="10" spans="1:35" x14ac:dyDescent="0.3">
      <c r="A10" s="62">
        <f t="shared" si="11"/>
        <v>9</v>
      </c>
      <c r="B10" s="45"/>
      <c r="C10" s="23"/>
      <c r="D10" s="43"/>
      <c r="E10" s="43"/>
      <c r="F10" s="44"/>
      <c r="G10" s="44"/>
      <c r="H10" s="23"/>
      <c r="I10" s="23"/>
      <c r="J10" s="23"/>
      <c r="K10" s="1">
        <f t="shared" si="0"/>
        <v>0</v>
      </c>
      <c r="L10" s="1">
        <f t="shared" si="1"/>
        <v>0</v>
      </c>
      <c r="M10" s="1">
        <f>Padrão!$C$4*calculo!K10</f>
        <v>0</v>
      </c>
      <c r="N10" s="1">
        <f>Padrão!$C$2*calculo!K10</f>
        <v>0</v>
      </c>
      <c r="O10" s="1">
        <f>Padrão!$C$3*calculo!K10</f>
        <v>0</v>
      </c>
      <c r="P10" s="26">
        <f t="shared" si="2"/>
        <v>0</v>
      </c>
      <c r="Q10" s="28"/>
      <c r="R10" s="1">
        <f t="shared" si="3"/>
        <v>0</v>
      </c>
      <c r="S10" s="1">
        <f t="shared" si="4"/>
        <v>0</v>
      </c>
      <c r="T10" s="1">
        <f t="shared" si="5"/>
        <v>0</v>
      </c>
      <c r="U10" s="1">
        <f t="shared" si="6"/>
        <v>0</v>
      </c>
      <c r="V10" s="1">
        <f>Padrão!$D$40*calculo!K10</f>
        <v>0</v>
      </c>
      <c r="W10" s="23"/>
      <c r="X10" s="23"/>
      <c r="Y10" s="1">
        <f>(100-(Padrão!$C$44))/100</f>
        <v>0.79749999999999999</v>
      </c>
      <c r="Z10" s="22">
        <f t="shared" si="7"/>
        <v>0</v>
      </c>
      <c r="AA10" s="22">
        <f t="shared" si="8"/>
        <v>0</v>
      </c>
      <c r="AB10" s="22">
        <f t="shared" si="9"/>
        <v>0</v>
      </c>
      <c r="AC10" s="21"/>
      <c r="AD10" s="22">
        <f>Z10*Padrão!$C$45</f>
        <v>0</v>
      </c>
      <c r="AE10" s="22">
        <f>Z10*Padrão!$C$46</f>
        <v>0</v>
      </c>
      <c r="AF10" s="22">
        <f>Z10*Padrão!$C$47</f>
        <v>0</v>
      </c>
      <c r="AG10" s="22">
        <f>Z10*Padrão!$C$48</f>
        <v>0</v>
      </c>
      <c r="AI10">
        <f t="shared" si="10"/>
        <v>0</v>
      </c>
    </row>
    <row r="11" spans="1:35" x14ac:dyDescent="0.3">
      <c r="A11" s="62">
        <f t="shared" si="11"/>
        <v>10</v>
      </c>
      <c r="B11" s="45"/>
      <c r="C11" s="23"/>
      <c r="D11" s="43"/>
      <c r="E11" s="43"/>
      <c r="F11" s="44"/>
      <c r="G11" s="44"/>
      <c r="H11" s="23"/>
      <c r="I11" s="23"/>
      <c r="J11" s="23"/>
      <c r="K11" s="1">
        <f t="shared" si="0"/>
        <v>0</v>
      </c>
      <c r="L11" s="1">
        <f t="shared" si="1"/>
        <v>0</v>
      </c>
      <c r="M11" s="1">
        <f>Padrão!$C$4*calculo!K11</f>
        <v>0</v>
      </c>
      <c r="N11" s="1">
        <f>Padrão!$C$2*calculo!K11</f>
        <v>0</v>
      </c>
      <c r="O11" s="1">
        <f>Padrão!$C$3*calculo!K11</f>
        <v>0</v>
      </c>
      <c r="P11" s="26">
        <f t="shared" si="2"/>
        <v>0</v>
      </c>
      <c r="Q11" s="28"/>
      <c r="R11" s="1">
        <f t="shared" si="3"/>
        <v>0</v>
      </c>
      <c r="S11" s="1">
        <f t="shared" si="4"/>
        <v>0</v>
      </c>
      <c r="T11" s="1">
        <f t="shared" si="5"/>
        <v>0</v>
      </c>
      <c r="U11" s="1">
        <f t="shared" si="6"/>
        <v>0</v>
      </c>
      <c r="V11" s="1">
        <f>Padrão!$D$40*calculo!K11</f>
        <v>0</v>
      </c>
      <c r="W11" s="23"/>
      <c r="X11" s="23"/>
      <c r="Y11" s="1">
        <f>(100-(Padrão!$C$44))/100</f>
        <v>0.79749999999999999</v>
      </c>
      <c r="Z11" s="22">
        <f t="shared" si="7"/>
        <v>0</v>
      </c>
      <c r="AA11" s="22">
        <f t="shared" si="8"/>
        <v>0</v>
      </c>
      <c r="AB11" s="22">
        <f t="shared" si="9"/>
        <v>0</v>
      </c>
      <c r="AC11" s="21"/>
      <c r="AD11" s="22">
        <f>Z11*Padrão!$C$45</f>
        <v>0</v>
      </c>
      <c r="AE11" s="22">
        <f>Z11*Padrão!$C$46</f>
        <v>0</v>
      </c>
      <c r="AF11" s="22">
        <f>Z11*Padrão!$C$47</f>
        <v>0</v>
      </c>
      <c r="AG11" s="22">
        <f>Z11*Padrão!$C$48</f>
        <v>0</v>
      </c>
      <c r="AI11">
        <f t="shared" si="10"/>
        <v>0</v>
      </c>
    </row>
    <row r="12" spans="1:35" x14ac:dyDescent="0.3">
      <c r="A12" s="62">
        <f t="shared" si="11"/>
        <v>11</v>
      </c>
      <c r="B12" s="45"/>
      <c r="C12" s="23"/>
      <c r="D12" s="43"/>
      <c r="E12" s="43"/>
      <c r="F12" s="44"/>
      <c r="G12" s="44"/>
      <c r="H12" s="23"/>
      <c r="I12" s="23"/>
      <c r="J12" s="23"/>
      <c r="K12" s="1">
        <f t="shared" si="0"/>
        <v>0</v>
      </c>
      <c r="L12" s="1">
        <f t="shared" si="1"/>
        <v>0</v>
      </c>
      <c r="M12" s="1">
        <f>Padrão!$C$4*calculo!K12</f>
        <v>0</v>
      </c>
      <c r="N12" s="1">
        <f>Padrão!$C$2*calculo!K12</f>
        <v>0</v>
      </c>
      <c r="O12" s="1">
        <f>Padrão!$C$3*calculo!K12</f>
        <v>0</v>
      </c>
      <c r="P12" s="26">
        <f t="shared" si="2"/>
        <v>0</v>
      </c>
      <c r="Q12" s="28"/>
      <c r="R12" s="1">
        <f t="shared" si="3"/>
        <v>0</v>
      </c>
      <c r="S12" s="1">
        <f t="shared" si="4"/>
        <v>0</v>
      </c>
      <c r="T12" s="1">
        <f t="shared" si="5"/>
        <v>0</v>
      </c>
      <c r="U12" s="1">
        <f t="shared" si="6"/>
        <v>0</v>
      </c>
      <c r="V12" s="1">
        <f>Padrão!$D$40*calculo!K12</f>
        <v>0</v>
      </c>
      <c r="W12" s="23"/>
      <c r="X12" s="23"/>
      <c r="Y12" s="1">
        <f>(100-(Padrão!$C$44))/100</f>
        <v>0.79749999999999999</v>
      </c>
      <c r="Z12" s="22">
        <f t="shared" si="7"/>
        <v>0</v>
      </c>
      <c r="AA12" s="22">
        <f t="shared" si="8"/>
        <v>0</v>
      </c>
      <c r="AB12" s="22">
        <f t="shared" si="9"/>
        <v>0</v>
      </c>
      <c r="AC12" s="21"/>
      <c r="AD12" s="22">
        <f>Z12*Padrão!$C$45</f>
        <v>0</v>
      </c>
      <c r="AE12" s="22">
        <f>Z12*Padrão!$C$46</f>
        <v>0</v>
      </c>
      <c r="AF12" s="22">
        <f>Z12*Padrão!$C$47</f>
        <v>0</v>
      </c>
      <c r="AG12" s="22">
        <f>Z12*Padrão!$C$48</f>
        <v>0</v>
      </c>
      <c r="AI12">
        <f t="shared" si="10"/>
        <v>0</v>
      </c>
    </row>
    <row r="13" spans="1:35" x14ac:dyDescent="0.3">
      <c r="A13" s="62">
        <f t="shared" si="11"/>
        <v>12</v>
      </c>
      <c r="B13" s="45"/>
      <c r="C13" s="23"/>
      <c r="D13" s="43"/>
      <c r="E13" s="43"/>
      <c r="F13" s="44"/>
      <c r="G13" s="44"/>
      <c r="H13" s="23"/>
      <c r="I13" s="23"/>
      <c r="J13" s="23"/>
      <c r="K13" s="1">
        <f t="shared" si="0"/>
        <v>0</v>
      </c>
      <c r="L13" s="1">
        <f t="shared" si="1"/>
        <v>0</v>
      </c>
      <c r="M13" s="1">
        <f>Padrão!$C$4*calculo!K13</f>
        <v>0</v>
      </c>
      <c r="N13" s="1">
        <f>Padrão!$C$2*calculo!K13</f>
        <v>0</v>
      </c>
      <c r="O13" s="1">
        <f>Padrão!$C$3*calculo!K13</f>
        <v>0</v>
      </c>
      <c r="P13" s="26">
        <f t="shared" si="2"/>
        <v>0</v>
      </c>
      <c r="Q13" s="28"/>
      <c r="R13" s="1">
        <f t="shared" si="3"/>
        <v>0</v>
      </c>
      <c r="S13" s="1">
        <f t="shared" si="4"/>
        <v>0</v>
      </c>
      <c r="T13" s="1">
        <f t="shared" si="5"/>
        <v>0</v>
      </c>
      <c r="U13" s="1">
        <f t="shared" si="6"/>
        <v>0</v>
      </c>
      <c r="V13" s="1">
        <f>Padrão!$D$40*calculo!K13</f>
        <v>0</v>
      </c>
      <c r="W13" s="23"/>
      <c r="X13" s="23"/>
      <c r="Y13" s="1">
        <f>(100-(Padrão!$C$44))/100</f>
        <v>0.79749999999999999</v>
      </c>
      <c r="Z13" s="22">
        <f t="shared" si="7"/>
        <v>0</v>
      </c>
      <c r="AA13" s="22">
        <f t="shared" si="8"/>
        <v>0</v>
      </c>
      <c r="AB13" s="22">
        <f t="shared" si="9"/>
        <v>0</v>
      </c>
      <c r="AC13" s="21"/>
      <c r="AD13" s="22">
        <f>Z13*Padrão!$C$45</f>
        <v>0</v>
      </c>
      <c r="AE13" s="22">
        <f>Z13*Padrão!$C$46</f>
        <v>0</v>
      </c>
      <c r="AF13" s="22">
        <f>Z13*Padrão!$C$47</f>
        <v>0</v>
      </c>
      <c r="AG13" s="22">
        <f>Z13*Padrão!$C$48</f>
        <v>0</v>
      </c>
      <c r="AI13">
        <f t="shared" si="10"/>
        <v>0</v>
      </c>
    </row>
    <row r="14" spans="1:35" x14ac:dyDescent="0.3">
      <c r="A14" s="62">
        <f t="shared" si="11"/>
        <v>13</v>
      </c>
      <c r="B14" s="45"/>
      <c r="C14" s="23"/>
      <c r="D14" s="43"/>
      <c r="E14" s="43"/>
      <c r="F14" s="44"/>
      <c r="G14" s="44"/>
      <c r="H14" s="23"/>
      <c r="I14" s="23"/>
      <c r="J14" s="23"/>
      <c r="K14" s="1">
        <f t="shared" si="0"/>
        <v>0</v>
      </c>
      <c r="L14" s="1">
        <f t="shared" si="1"/>
        <v>0</v>
      </c>
      <c r="M14" s="1">
        <f>Padrão!$C$4*calculo!K14</f>
        <v>0</v>
      </c>
      <c r="N14" s="1">
        <f>Padrão!$C$2*calculo!K14</f>
        <v>0</v>
      </c>
      <c r="O14" s="1">
        <f>Padrão!$C$3*calculo!K14</f>
        <v>0</v>
      </c>
      <c r="P14" s="26">
        <f t="shared" si="2"/>
        <v>0</v>
      </c>
      <c r="Q14" s="28"/>
      <c r="R14" s="1">
        <f t="shared" si="3"/>
        <v>0</v>
      </c>
      <c r="S14" s="1">
        <f t="shared" si="4"/>
        <v>0</v>
      </c>
      <c r="T14" s="1">
        <f t="shared" si="5"/>
        <v>0</v>
      </c>
      <c r="U14" s="1">
        <f t="shared" si="6"/>
        <v>0</v>
      </c>
      <c r="V14" s="1">
        <f>Padrão!$D$40*calculo!K14</f>
        <v>0</v>
      </c>
      <c r="W14" s="23"/>
      <c r="X14" s="23"/>
      <c r="Y14" s="1">
        <f>(100-(Padrão!$C$44))/100</f>
        <v>0.79749999999999999</v>
      </c>
      <c r="Z14" s="22">
        <f t="shared" si="7"/>
        <v>0</v>
      </c>
      <c r="AA14" s="22">
        <f t="shared" si="8"/>
        <v>0</v>
      </c>
      <c r="AB14" s="22">
        <f t="shared" si="9"/>
        <v>0</v>
      </c>
      <c r="AC14" s="21"/>
      <c r="AD14" s="22">
        <f>Z14*Padrão!$C$45</f>
        <v>0</v>
      </c>
      <c r="AE14" s="22">
        <f>Z14*Padrão!$C$46</f>
        <v>0</v>
      </c>
      <c r="AF14" s="22">
        <f>Z14*Padrão!$C$47</f>
        <v>0</v>
      </c>
      <c r="AG14" s="22">
        <f>Z14*Padrão!$C$48</f>
        <v>0</v>
      </c>
      <c r="AI14">
        <f t="shared" si="10"/>
        <v>0</v>
      </c>
    </row>
    <row r="15" spans="1:35" x14ac:dyDescent="0.3">
      <c r="A15" s="62">
        <f t="shared" si="11"/>
        <v>14</v>
      </c>
      <c r="B15" s="45"/>
      <c r="C15" s="23"/>
      <c r="D15" s="43"/>
      <c r="E15" s="43"/>
      <c r="F15" s="44"/>
      <c r="G15" s="44"/>
      <c r="H15" s="23"/>
      <c r="I15" s="23"/>
      <c r="J15" s="23"/>
      <c r="K15" s="1">
        <f t="shared" si="0"/>
        <v>0</v>
      </c>
      <c r="L15" s="1">
        <f t="shared" si="1"/>
        <v>0</v>
      </c>
      <c r="M15" s="1">
        <f>Padrão!$C$4*calculo!K15</f>
        <v>0</v>
      </c>
      <c r="N15" s="1">
        <f>Padrão!$C$2*calculo!K15</f>
        <v>0</v>
      </c>
      <c r="O15" s="1">
        <f>Padrão!$C$3*calculo!K15</f>
        <v>0</v>
      </c>
      <c r="P15" s="26">
        <f t="shared" si="2"/>
        <v>0</v>
      </c>
      <c r="Q15" s="28"/>
      <c r="R15" s="1">
        <f t="shared" si="3"/>
        <v>0</v>
      </c>
      <c r="S15" s="1">
        <f t="shared" si="4"/>
        <v>0</v>
      </c>
      <c r="T15" s="1">
        <f t="shared" si="5"/>
        <v>0</v>
      </c>
      <c r="U15" s="1">
        <f t="shared" si="6"/>
        <v>0</v>
      </c>
      <c r="V15" s="1">
        <f>Padrão!$D$40*calculo!K15</f>
        <v>0</v>
      </c>
      <c r="W15" s="23"/>
      <c r="X15" s="23"/>
      <c r="Y15" s="1">
        <f>(100-(Padrão!$C$44))/100</f>
        <v>0.79749999999999999</v>
      </c>
      <c r="Z15" s="22">
        <f t="shared" si="7"/>
        <v>0</v>
      </c>
      <c r="AA15" s="22">
        <f t="shared" si="8"/>
        <v>0</v>
      </c>
      <c r="AB15" s="22">
        <f t="shared" si="9"/>
        <v>0</v>
      </c>
      <c r="AC15" s="21"/>
      <c r="AD15" s="22">
        <f>Z15*Padrão!$C$45</f>
        <v>0</v>
      </c>
      <c r="AE15" s="22">
        <f>Z15*Padrão!$C$46</f>
        <v>0</v>
      </c>
      <c r="AF15" s="22">
        <f>Z15*Padrão!$C$47</f>
        <v>0</v>
      </c>
      <c r="AG15" s="22">
        <f>Z15*Padrão!$C$48</f>
        <v>0</v>
      </c>
    </row>
    <row r="16" spans="1:35" x14ac:dyDescent="0.3">
      <c r="A16" s="62">
        <f t="shared" si="11"/>
        <v>15</v>
      </c>
      <c r="B16" s="45"/>
      <c r="C16" s="23"/>
      <c r="D16" s="43"/>
      <c r="E16" s="43"/>
      <c r="F16" s="44"/>
      <c r="G16" s="44"/>
      <c r="H16" s="23"/>
      <c r="I16" s="23"/>
      <c r="J16" s="23"/>
      <c r="K16" s="1">
        <f t="shared" si="0"/>
        <v>0</v>
      </c>
      <c r="L16" s="1">
        <f t="shared" si="1"/>
        <v>0</v>
      </c>
      <c r="M16" s="1">
        <f>Padrão!$C$4*calculo!K16</f>
        <v>0</v>
      </c>
      <c r="N16" s="1">
        <f>Padrão!$C$2*calculo!K16</f>
        <v>0</v>
      </c>
      <c r="O16" s="1">
        <f>Padrão!$C$3*calculo!K16</f>
        <v>0</v>
      </c>
      <c r="P16" s="26">
        <f t="shared" si="2"/>
        <v>0</v>
      </c>
      <c r="Q16" s="28"/>
      <c r="R16" s="1">
        <f t="shared" si="3"/>
        <v>0</v>
      </c>
      <c r="S16" s="1">
        <f t="shared" si="4"/>
        <v>0</v>
      </c>
      <c r="T16" s="1">
        <f t="shared" si="5"/>
        <v>0</v>
      </c>
      <c r="U16" s="1">
        <f t="shared" si="6"/>
        <v>0</v>
      </c>
      <c r="V16" s="1">
        <f>Padrão!$D$40*calculo!K16</f>
        <v>0</v>
      </c>
      <c r="W16" s="23"/>
      <c r="X16" s="23"/>
      <c r="Y16" s="1">
        <f>(100-(Padrão!$C$44))/100</f>
        <v>0.79749999999999999</v>
      </c>
      <c r="Z16" s="22">
        <f t="shared" si="7"/>
        <v>0</v>
      </c>
      <c r="AA16" s="22">
        <f t="shared" si="8"/>
        <v>0</v>
      </c>
      <c r="AB16" s="22">
        <f t="shared" si="9"/>
        <v>0</v>
      </c>
      <c r="AC16" s="21"/>
      <c r="AD16" s="22">
        <f>Z16*Padrão!$C$45</f>
        <v>0</v>
      </c>
      <c r="AE16" s="22">
        <f>Z16*Padrão!$C$46</f>
        <v>0</v>
      </c>
      <c r="AF16" s="22">
        <f>Z16*Padrão!$C$47</f>
        <v>0</v>
      </c>
      <c r="AG16" s="22">
        <f>Z16*Padrão!$C$48</f>
        <v>0</v>
      </c>
    </row>
    <row r="17" spans="1:33" x14ac:dyDescent="0.3">
      <c r="A17" s="62">
        <f t="shared" si="11"/>
        <v>16</v>
      </c>
      <c r="B17" s="45"/>
      <c r="C17" s="23"/>
      <c r="D17" s="43"/>
      <c r="E17" s="43"/>
      <c r="F17" s="44"/>
      <c r="G17" s="44"/>
      <c r="H17" s="23"/>
      <c r="I17" s="23"/>
      <c r="J17" s="23"/>
      <c r="K17" s="1">
        <f t="shared" si="0"/>
        <v>0</v>
      </c>
      <c r="L17" s="1">
        <f t="shared" si="1"/>
        <v>0</v>
      </c>
      <c r="M17" s="1">
        <f>Padrão!$C$4*calculo!K17</f>
        <v>0</v>
      </c>
      <c r="N17" s="1">
        <f>Padrão!$C$2*calculo!K17</f>
        <v>0</v>
      </c>
      <c r="O17" s="1">
        <f>Padrão!$C$3*calculo!K17</f>
        <v>0</v>
      </c>
      <c r="P17" s="26">
        <f t="shared" si="2"/>
        <v>0</v>
      </c>
      <c r="Q17" s="28"/>
      <c r="R17" s="1">
        <f t="shared" si="3"/>
        <v>0</v>
      </c>
      <c r="S17" s="1">
        <f t="shared" si="4"/>
        <v>0</v>
      </c>
      <c r="T17" s="1">
        <f t="shared" si="5"/>
        <v>0</v>
      </c>
      <c r="U17" s="1">
        <f t="shared" si="6"/>
        <v>0</v>
      </c>
      <c r="V17" s="1">
        <f>Padrão!$D$40*calculo!K17</f>
        <v>0</v>
      </c>
      <c r="W17" s="23"/>
      <c r="X17" s="23"/>
      <c r="Y17" s="1">
        <f>(100-(Padrão!$C$44))/100</f>
        <v>0.79749999999999999</v>
      </c>
      <c r="Z17" s="22">
        <f t="shared" si="7"/>
        <v>0</v>
      </c>
      <c r="AA17" s="22">
        <f t="shared" si="8"/>
        <v>0</v>
      </c>
      <c r="AB17" s="22">
        <f t="shared" si="9"/>
        <v>0</v>
      </c>
      <c r="AC17" s="21"/>
      <c r="AD17" s="22">
        <f>Z17*Padrão!$C$45</f>
        <v>0</v>
      </c>
      <c r="AE17" s="22">
        <f>Z17*Padrão!$C$46</f>
        <v>0</v>
      </c>
      <c r="AF17" s="22">
        <f>Z17*Padrão!$C$47</f>
        <v>0</v>
      </c>
      <c r="AG17" s="22">
        <f>Z17*Padrão!$C$48</f>
        <v>0</v>
      </c>
    </row>
    <row r="18" spans="1:33" x14ac:dyDescent="0.3">
      <c r="A18" s="62">
        <f t="shared" si="11"/>
        <v>17</v>
      </c>
      <c r="B18" s="45"/>
      <c r="C18" s="23"/>
      <c r="D18" s="43"/>
      <c r="E18" s="43"/>
      <c r="F18" s="44"/>
      <c r="G18" s="44"/>
      <c r="H18" s="23"/>
      <c r="I18" s="23"/>
      <c r="J18" s="23"/>
      <c r="K18" s="1">
        <f t="shared" si="0"/>
        <v>0</v>
      </c>
      <c r="L18" s="1">
        <f t="shared" si="1"/>
        <v>0</v>
      </c>
      <c r="M18" s="1">
        <f>Padrão!$C$4*calculo!K18</f>
        <v>0</v>
      </c>
      <c r="N18" s="1">
        <f>Padrão!$C$2*calculo!K18</f>
        <v>0</v>
      </c>
      <c r="O18" s="1">
        <f>Padrão!$C$3*calculo!K18</f>
        <v>0</v>
      </c>
      <c r="P18" s="26">
        <f t="shared" si="2"/>
        <v>0</v>
      </c>
      <c r="Q18" s="28"/>
      <c r="R18" s="1">
        <f t="shared" si="3"/>
        <v>0</v>
      </c>
      <c r="S18" s="1">
        <f t="shared" si="4"/>
        <v>0</v>
      </c>
      <c r="T18" s="1">
        <f t="shared" si="5"/>
        <v>0</v>
      </c>
      <c r="U18" s="1">
        <f t="shared" si="6"/>
        <v>0</v>
      </c>
      <c r="V18" s="1">
        <f>Padrão!$D$40*calculo!K18</f>
        <v>0</v>
      </c>
      <c r="W18" s="23"/>
      <c r="X18" s="23"/>
      <c r="Y18" s="1">
        <f>(100-(Padrão!$C$44))/100</f>
        <v>0.79749999999999999</v>
      </c>
      <c r="Z18" s="22">
        <f t="shared" si="7"/>
        <v>0</v>
      </c>
      <c r="AA18" s="22">
        <f t="shared" si="8"/>
        <v>0</v>
      </c>
      <c r="AB18" s="22">
        <f t="shared" si="9"/>
        <v>0</v>
      </c>
      <c r="AC18" s="21"/>
      <c r="AD18" s="22">
        <f>Z18*Padrão!$C$45</f>
        <v>0</v>
      </c>
      <c r="AE18" s="22">
        <f>Z18*Padrão!$C$46</f>
        <v>0</v>
      </c>
      <c r="AF18" s="22">
        <f>Z18*Padrão!$C$47</f>
        <v>0</v>
      </c>
      <c r="AG18" s="22">
        <f>Z18*Padrão!$C$48</f>
        <v>0</v>
      </c>
    </row>
    <row r="19" spans="1:33" x14ac:dyDescent="0.3">
      <c r="A19" s="62">
        <f t="shared" si="11"/>
        <v>18</v>
      </c>
      <c r="B19" s="45"/>
      <c r="C19" s="23"/>
      <c r="D19" s="43"/>
      <c r="E19" s="43"/>
      <c r="F19" s="44"/>
      <c r="G19" s="44"/>
      <c r="H19" s="23"/>
      <c r="I19" s="23"/>
      <c r="J19" s="23"/>
      <c r="K19" s="1">
        <f t="shared" si="0"/>
        <v>0</v>
      </c>
      <c r="L19" s="1">
        <f t="shared" si="1"/>
        <v>0</v>
      </c>
      <c r="M19" s="1">
        <f>Padrão!$C$4*calculo!K19</f>
        <v>0</v>
      </c>
      <c r="N19" s="1">
        <f>Padrão!$C$2*calculo!K19</f>
        <v>0</v>
      </c>
      <c r="O19" s="1">
        <f>Padrão!$C$3*calculo!K19</f>
        <v>0</v>
      </c>
      <c r="P19" s="26">
        <f t="shared" si="2"/>
        <v>0</v>
      </c>
      <c r="Q19" s="28"/>
      <c r="R19" s="1">
        <f t="shared" si="3"/>
        <v>0</v>
      </c>
      <c r="S19" s="1">
        <f t="shared" si="4"/>
        <v>0</v>
      </c>
      <c r="T19" s="1">
        <f t="shared" si="5"/>
        <v>0</v>
      </c>
      <c r="U19" s="1">
        <f t="shared" si="6"/>
        <v>0</v>
      </c>
      <c r="V19" s="1">
        <f>Padrão!$D$40*calculo!K19</f>
        <v>0</v>
      </c>
      <c r="W19" s="23"/>
      <c r="X19" s="23"/>
      <c r="Y19" s="1">
        <f>(100-(Padrão!$C$44))/100</f>
        <v>0.79749999999999999</v>
      </c>
      <c r="Z19" s="22">
        <f t="shared" si="7"/>
        <v>0</v>
      </c>
      <c r="AA19" s="22">
        <f t="shared" si="8"/>
        <v>0</v>
      </c>
      <c r="AB19" s="22">
        <f t="shared" si="9"/>
        <v>0</v>
      </c>
      <c r="AC19" s="21"/>
      <c r="AD19" s="22">
        <f>Z19*Padrão!$C$45</f>
        <v>0</v>
      </c>
      <c r="AE19" s="22">
        <f>Z19*Padrão!$C$46</f>
        <v>0</v>
      </c>
      <c r="AF19" s="22">
        <f>Z19*Padrão!$C$47</f>
        <v>0</v>
      </c>
      <c r="AG19" s="22">
        <f>Z19*Padrão!$C$48</f>
        <v>0</v>
      </c>
    </row>
    <row r="20" spans="1:33" x14ac:dyDescent="0.3">
      <c r="A20" s="62">
        <f t="shared" si="11"/>
        <v>19</v>
      </c>
      <c r="B20" s="45"/>
      <c r="C20" s="23"/>
      <c r="D20" s="43"/>
      <c r="E20" s="43"/>
      <c r="F20" s="44"/>
      <c r="G20" s="44"/>
      <c r="H20" s="23"/>
      <c r="I20" s="23"/>
      <c r="J20" s="23"/>
      <c r="K20" s="1">
        <f t="shared" si="0"/>
        <v>0</v>
      </c>
      <c r="L20" s="1">
        <f t="shared" si="1"/>
        <v>0</v>
      </c>
      <c r="M20" s="1">
        <f>Padrão!$C$4*calculo!K20</f>
        <v>0</v>
      </c>
      <c r="N20" s="1">
        <f>Padrão!$C$2*calculo!K20</f>
        <v>0</v>
      </c>
      <c r="O20" s="1">
        <f>Padrão!$C$3*calculo!K20</f>
        <v>0</v>
      </c>
      <c r="P20" s="26">
        <f t="shared" si="2"/>
        <v>0</v>
      </c>
      <c r="Q20" s="28"/>
      <c r="R20" s="1">
        <f t="shared" si="3"/>
        <v>0</v>
      </c>
      <c r="S20" s="1">
        <f t="shared" si="4"/>
        <v>0</v>
      </c>
      <c r="T20" s="1">
        <f t="shared" si="5"/>
        <v>0</v>
      </c>
      <c r="U20" s="1">
        <f t="shared" si="6"/>
        <v>0</v>
      </c>
      <c r="V20" s="1">
        <f>Padrão!$D$40*calculo!K20</f>
        <v>0</v>
      </c>
      <c r="W20" s="23"/>
      <c r="X20" s="23"/>
      <c r="Y20" s="1">
        <f>(100-(Padrão!$C$44))/100</f>
        <v>0.79749999999999999</v>
      </c>
      <c r="Z20" s="22">
        <f t="shared" si="7"/>
        <v>0</v>
      </c>
      <c r="AA20" s="22">
        <f t="shared" si="8"/>
        <v>0</v>
      </c>
      <c r="AB20" s="22">
        <f t="shared" si="9"/>
        <v>0</v>
      </c>
      <c r="AC20" s="21"/>
      <c r="AD20" s="22">
        <f>Z20*Padrão!$C$45</f>
        <v>0</v>
      </c>
      <c r="AE20" s="22">
        <f>Z20*Padrão!$C$46</f>
        <v>0</v>
      </c>
      <c r="AF20" s="22">
        <f>Z20*Padrão!$C$47</f>
        <v>0</v>
      </c>
      <c r="AG20" s="22">
        <f>Z20*Padrão!$C$48</f>
        <v>0</v>
      </c>
    </row>
    <row r="21" spans="1:33" x14ac:dyDescent="0.3">
      <c r="A21" s="62">
        <f t="shared" si="11"/>
        <v>20</v>
      </c>
      <c r="B21" s="45"/>
      <c r="C21" s="23"/>
      <c r="D21" s="43"/>
      <c r="E21" s="43"/>
      <c r="F21" s="44"/>
      <c r="G21" s="44"/>
      <c r="H21" s="23"/>
      <c r="I21" s="23"/>
      <c r="J21" s="23"/>
      <c r="K21" s="1">
        <f t="shared" si="0"/>
        <v>0</v>
      </c>
      <c r="L21" s="1">
        <f t="shared" si="1"/>
        <v>0</v>
      </c>
      <c r="M21" s="1">
        <f>Padrão!$C$4*calculo!K21</f>
        <v>0</v>
      </c>
      <c r="N21" s="1">
        <f>Padrão!$C$2*calculo!K21</f>
        <v>0</v>
      </c>
      <c r="O21" s="1">
        <f>Padrão!$C$3*calculo!K21</f>
        <v>0</v>
      </c>
      <c r="P21" s="26">
        <f t="shared" si="2"/>
        <v>0</v>
      </c>
      <c r="Q21" s="28"/>
      <c r="R21" s="1">
        <f t="shared" si="3"/>
        <v>0</v>
      </c>
      <c r="S21" s="1">
        <f t="shared" si="4"/>
        <v>0</v>
      </c>
      <c r="T21" s="1">
        <f t="shared" si="5"/>
        <v>0</v>
      </c>
      <c r="U21" s="1">
        <f t="shared" si="6"/>
        <v>0</v>
      </c>
      <c r="V21" s="1">
        <f>Padrão!$D$40*calculo!K21</f>
        <v>0</v>
      </c>
      <c r="W21" s="23"/>
      <c r="X21" s="23"/>
      <c r="Y21" s="1">
        <f>(100-(Padrão!$C$44))/100</f>
        <v>0.79749999999999999</v>
      </c>
      <c r="Z21" s="22">
        <f t="shared" si="7"/>
        <v>0</v>
      </c>
      <c r="AA21" s="22">
        <f t="shared" si="8"/>
        <v>0</v>
      </c>
      <c r="AB21" s="22">
        <f t="shared" si="9"/>
        <v>0</v>
      </c>
      <c r="AC21" s="21"/>
      <c r="AD21" s="22">
        <f>Z21*Padrão!$C$45</f>
        <v>0</v>
      </c>
      <c r="AE21" s="22">
        <f>Z21*Padrão!$C$46</f>
        <v>0</v>
      </c>
      <c r="AF21" s="22">
        <f>Z21*Padrão!$C$47</f>
        <v>0</v>
      </c>
      <c r="AG21" s="22">
        <f>Z21*Padrão!$C$48</f>
        <v>0</v>
      </c>
    </row>
    <row r="22" spans="1:33" x14ac:dyDescent="0.3">
      <c r="A22" s="62">
        <f t="shared" si="11"/>
        <v>21</v>
      </c>
      <c r="B22" s="45"/>
      <c r="C22" s="23"/>
      <c r="D22" s="43"/>
      <c r="E22" s="43"/>
      <c r="F22" s="44"/>
      <c r="G22" s="44"/>
      <c r="H22" s="23"/>
      <c r="I22" s="23"/>
      <c r="J22" s="23"/>
      <c r="K22" s="1">
        <f t="shared" si="0"/>
        <v>0</v>
      </c>
      <c r="L22" s="1">
        <f t="shared" si="1"/>
        <v>0</v>
      </c>
      <c r="M22" s="1">
        <f>Padrão!$C$4*calculo!K22</f>
        <v>0</v>
      </c>
      <c r="N22" s="1">
        <f>Padrão!$C$2*calculo!K22</f>
        <v>0</v>
      </c>
      <c r="O22" s="1">
        <f>Padrão!$C$3*calculo!K22</f>
        <v>0</v>
      </c>
      <c r="P22" s="26">
        <f t="shared" si="2"/>
        <v>0</v>
      </c>
      <c r="Q22" s="28"/>
      <c r="R22" s="1">
        <f t="shared" si="3"/>
        <v>0</v>
      </c>
      <c r="S22" s="1">
        <f t="shared" si="4"/>
        <v>0</v>
      </c>
      <c r="T22" s="1">
        <f t="shared" si="5"/>
        <v>0</v>
      </c>
      <c r="U22" s="1">
        <f t="shared" si="6"/>
        <v>0</v>
      </c>
      <c r="V22" s="1">
        <f>Padrão!$D$40*calculo!K22</f>
        <v>0</v>
      </c>
      <c r="W22" s="23"/>
      <c r="X22" s="23"/>
      <c r="Y22" s="1">
        <f>(100-(Padrão!$C$44))/100</f>
        <v>0.79749999999999999</v>
      </c>
      <c r="Z22" s="22">
        <f t="shared" si="7"/>
        <v>0</v>
      </c>
      <c r="AA22" s="22">
        <f t="shared" si="8"/>
        <v>0</v>
      </c>
      <c r="AB22" s="22">
        <f t="shared" si="9"/>
        <v>0</v>
      </c>
      <c r="AC22" s="21"/>
      <c r="AD22" s="22">
        <f>Z22*Padrão!$C$45</f>
        <v>0</v>
      </c>
      <c r="AE22" s="22">
        <f>Z22*Padrão!$C$46</f>
        <v>0</v>
      </c>
      <c r="AF22" s="22">
        <f>Z22*Padrão!$C$47</f>
        <v>0</v>
      </c>
      <c r="AG22" s="22">
        <f>Z22*Padrão!$C$48</f>
        <v>0</v>
      </c>
    </row>
    <row r="23" spans="1:33" x14ac:dyDescent="0.3">
      <c r="A23" s="62">
        <f t="shared" si="11"/>
        <v>22</v>
      </c>
      <c r="B23" s="45"/>
      <c r="C23" s="23"/>
      <c r="D23" s="43">
        <v>0</v>
      </c>
      <c r="E23" s="43">
        <v>0</v>
      </c>
      <c r="F23" s="43">
        <v>0</v>
      </c>
      <c r="G23" s="43">
        <v>0</v>
      </c>
      <c r="H23" s="23"/>
      <c r="I23" s="23"/>
      <c r="J23" s="23"/>
      <c r="K23" s="1">
        <f t="shared" si="0"/>
        <v>0</v>
      </c>
      <c r="L23" s="1">
        <f t="shared" si="1"/>
        <v>0</v>
      </c>
      <c r="M23" s="1">
        <f>Padrão!$C$4*calculo!K23</f>
        <v>0</v>
      </c>
      <c r="N23" s="1">
        <f>Padrão!$C$2*calculo!K23</f>
        <v>0</v>
      </c>
      <c r="O23" s="1">
        <f>Padrão!$C$3*calculo!K23</f>
        <v>0</v>
      </c>
      <c r="P23" s="26">
        <f t="shared" si="2"/>
        <v>0</v>
      </c>
      <c r="Q23" s="28"/>
      <c r="R23" s="1">
        <f t="shared" si="3"/>
        <v>0</v>
      </c>
      <c r="S23" s="1">
        <f t="shared" si="4"/>
        <v>0</v>
      </c>
      <c r="T23" s="1">
        <f t="shared" si="5"/>
        <v>0</v>
      </c>
      <c r="U23" s="1">
        <f t="shared" si="6"/>
        <v>0</v>
      </c>
      <c r="V23" s="1">
        <f>Padrão!$D$40*calculo!K23</f>
        <v>0</v>
      </c>
      <c r="W23" s="23"/>
      <c r="X23" s="23"/>
      <c r="Y23" s="1">
        <f>(100-(Padrão!$C$44))/100</f>
        <v>0.79749999999999999</v>
      </c>
      <c r="Z23" s="22">
        <f t="shared" si="7"/>
        <v>0</v>
      </c>
      <c r="AA23" s="22">
        <f t="shared" si="8"/>
        <v>0</v>
      </c>
      <c r="AB23" s="22">
        <f t="shared" si="9"/>
        <v>0</v>
      </c>
      <c r="AC23" s="21"/>
      <c r="AD23" s="22">
        <f>Z23*Padrão!$C$45</f>
        <v>0</v>
      </c>
      <c r="AE23" s="22">
        <f>Z23*Padrão!$C$46</f>
        <v>0</v>
      </c>
      <c r="AF23" s="22">
        <f>Z23*Padrão!$C$47</f>
        <v>0</v>
      </c>
      <c r="AG23" s="22">
        <f>Z23*Padrão!$C$48</f>
        <v>0</v>
      </c>
    </row>
    <row r="24" spans="1:33" x14ac:dyDescent="0.3">
      <c r="A24" s="1">
        <f t="shared" ref="A24:A51" si="12">A23+1</f>
        <v>23</v>
      </c>
      <c r="B24" s="45"/>
      <c r="C24" s="23"/>
      <c r="D24" s="43">
        <v>0</v>
      </c>
      <c r="E24" s="43">
        <v>0</v>
      </c>
      <c r="F24" s="43">
        <v>0</v>
      </c>
      <c r="G24" s="43">
        <v>0</v>
      </c>
      <c r="H24" s="23"/>
      <c r="I24" s="23"/>
      <c r="J24" s="23"/>
      <c r="K24" s="1">
        <f t="shared" si="0"/>
        <v>0</v>
      </c>
      <c r="L24" s="1">
        <f t="shared" si="1"/>
        <v>0</v>
      </c>
      <c r="M24" s="1">
        <f>Padrão!$C$4*calculo!K24</f>
        <v>0</v>
      </c>
      <c r="N24" s="1">
        <f>Padrão!$C$2*calculo!K24</f>
        <v>0</v>
      </c>
      <c r="O24" s="1">
        <f>Padrão!$C$3*calculo!K24</f>
        <v>0</v>
      </c>
      <c r="P24" s="26">
        <f t="shared" si="2"/>
        <v>0</v>
      </c>
      <c r="Q24" s="28"/>
      <c r="R24" s="1">
        <f t="shared" si="3"/>
        <v>0</v>
      </c>
      <c r="S24" s="1">
        <f t="shared" si="4"/>
        <v>0</v>
      </c>
      <c r="T24" s="1">
        <f t="shared" si="5"/>
        <v>0</v>
      </c>
      <c r="U24" s="1">
        <f t="shared" si="6"/>
        <v>0</v>
      </c>
      <c r="V24" s="1">
        <f>Padrão!$D$40*calculo!K24</f>
        <v>0</v>
      </c>
      <c r="W24" s="23"/>
      <c r="X24" s="23"/>
      <c r="Y24" s="1">
        <f>(100-(Padrão!$C$44))/100</f>
        <v>0.79749999999999999</v>
      </c>
      <c r="Z24" s="22">
        <f t="shared" si="7"/>
        <v>0</v>
      </c>
      <c r="AA24" s="22">
        <f t="shared" si="8"/>
        <v>0</v>
      </c>
      <c r="AB24" s="22">
        <f t="shared" si="9"/>
        <v>0</v>
      </c>
      <c r="AC24" s="21"/>
      <c r="AD24" s="22">
        <f>Z24*Padrão!$C$45</f>
        <v>0</v>
      </c>
      <c r="AE24" s="22">
        <f>Z24*Padrão!$C$46</f>
        <v>0</v>
      </c>
      <c r="AF24" s="22">
        <f>Z24*Padrão!$C$47</f>
        <v>0</v>
      </c>
      <c r="AG24" s="22">
        <f>Z24*Padrão!$C$48</f>
        <v>0</v>
      </c>
    </row>
    <row r="25" spans="1:33" x14ac:dyDescent="0.3">
      <c r="A25" s="1">
        <f t="shared" si="12"/>
        <v>24</v>
      </c>
      <c r="B25" s="45"/>
      <c r="C25" s="23"/>
      <c r="D25" s="43">
        <v>0</v>
      </c>
      <c r="E25" s="43">
        <v>0</v>
      </c>
      <c r="F25" s="43">
        <v>0</v>
      </c>
      <c r="G25" s="43">
        <v>0</v>
      </c>
      <c r="H25" s="23"/>
      <c r="I25" s="23"/>
      <c r="J25" s="23"/>
      <c r="K25" s="1">
        <f t="shared" si="0"/>
        <v>0</v>
      </c>
      <c r="L25" s="1">
        <f t="shared" si="1"/>
        <v>0</v>
      </c>
      <c r="M25" s="1">
        <f>Padrão!$C$4*calculo!K25</f>
        <v>0</v>
      </c>
      <c r="N25" s="1">
        <f>Padrão!$C$2*calculo!K25</f>
        <v>0</v>
      </c>
      <c r="O25" s="1">
        <f>Padrão!$C$3*calculo!K25</f>
        <v>0</v>
      </c>
      <c r="P25" s="26">
        <f t="shared" si="2"/>
        <v>0</v>
      </c>
      <c r="Q25" s="28"/>
      <c r="R25" s="1">
        <f t="shared" si="3"/>
        <v>0</v>
      </c>
      <c r="S25" s="1">
        <f t="shared" si="4"/>
        <v>0</v>
      </c>
      <c r="T25" s="1">
        <f t="shared" si="5"/>
        <v>0</v>
      </c>
      <c r="U25" s="1">
        <f t="shared" si="6"/>
        <v>0</v>
      </c>
      <c r="V25" s="1">
        <f>Padrão!$D$40*calculo!K25</f>
        <v>0</v>
      </c>
      <c r="W25" s="23"/>
      <c r="X25" s="23"/>
      <c r="Y25" s="1">
        <f>(100-(Padrão!$C$44))/100</f>
        <v>0.79749999999999999</v>
      </c>
      <c r="Z25" s="22">
        <f t="shared" si="7"/>
        <v>0</v>
      </c>
      <c r="AA25" s="22">
        <f t="shared" si="8"/>
        <v>0</v>
      </c>
      <c r="AB25" s="22">
        <f t="shared" si="9"/>
        <v>0</v>
      </c>
      <c r="AC25" s="21"/>
      <c r="AD25" s="22">
        <f>Z25*Padrão!$C$45</f>
        <v>0</v>
      </c>
      <c r="AE25" s="22">
        <f>Z25*Padrão!$C$46</f>
        <v>0</v>
      </c>
      <c r="AF25" s="22">
        <f>Z25*Padrão!$C$47</f>
        <v>0</v>
      </c>
      <c r="AG25" s="22">
        <f>Z25*Padrão!$C$48</f>
        <v>0</v>
      </c>
    </row>
    <row r="26" spans="1:33" x14ac:dyDescent="0.3">
      <c r="A26" s="1">
        <f t="shared" si="12"/>
        <v>25</v>
      </c>
      <c r="B26" s="45"/>
      <c r="C26" s="23"/>
      <c r="D26" s="43">
        <v>0</v>
      </c>
      <c r="E26" s="43">
        <v>0</v>
      </c>
      <c r="F26" s="43">
        <v>0</v>
      </c>
      <c r="G26" s="43">
        <v>0</v>
      </c>
      <c r="H26" s="23"/>
      <c r="I26" s="23"/>
      <c r="J26" s="23"/>
      <c r="K26" s="1">
        <f t="shared" si="0"/>
        <v>0</v>
      </c>
      <c r="L26" s="1">
        <f t="shared" si="1"/>
        <v>0</v>
      </c>
      <c r="M26" s="1">
        <f>Padrão!$C$4*calculo!K26</f>
        <v>0</v>
      </c>
      <c r="N26" s="1">
        <f>Padrão!$C$2*calculo!K26</f>
        <v>0</v>
      </c>
      <c r="O26" s="1">
        <f>Padrão!$C$3*calculo!K26</f>
        <v>0</v>
      </c>
      <c r="P26" s="26">
        <f t="shared" si="2"/>
        <v>0</v>
      </c>
      <c r="Q26" s="28"/>
      <c r="R26" s="1">
        <f t="shared" si="3"/>
        <v>0</v>
      </c>
      <c r="S26" s="1">
        <f t="shared" si="4"/>
        <v>0</v>
      </c>
      <c r="T26" s="1">
        <f t="shared" si="5"/>
        <v>0</v>
      </c>
      <c r="U26" s="1">
        <f t="shared" si="6"/>
        <v>0</v>
      </c>
      <c r="V26" s="1">
        <f>Padrão!$D$40*calculo!K26</f>
        <v>0</v>
      </c>
      <c r="W26" s="23"/>
      <c r="X26" s="23"/>
      <c r="Y26" s="1">
        <f>(100-(Padrão!$C$44))/100</f>
        <v>0.79749999999999999</v>
      </c>
      <c r="Z26" s="22">
        <f t="shared" si="7"/>
        <v>0</v>
      </c>
      <c r="AA26" s="22">
        <f t="shared" si="8"/>
        <v>0</v>
      </c>
      <c r="AB26" s="22">
        <f t="shared" si="9"/>
        <v>0</v>
      </c>
      <c r="AC26" s="21"/>
      <c r="AD26" s="22">
        <f>Z26*Padrão!$C$45</f>
        <v>0</v>
      </c>
      <c r="AE26" s="22">
        <f>Z26*Padrão!$C$46</f>
        <v>0</v>
      </c>
      <c r="AF26" s="22">
        <f>Z26*Padrão!$C$47</f>
        <v>0</v>
      </c>
      <c r="AG26" s="22">
        <f>Z26*Padrão!$C$48</f>
        <v>0</v>
      </c>
    </row>
    <row r="27" spans="1:33" x14ac:dyDescent="0.3">
      <c r="A27" s="1">
        <f t="shared" si="12"/>
        <v>26</v>
      </c>
      <c r="B27" s="45"/>
      <c r="C27" s="23"/>
      <c r="D27" s="43">
        <v>0</v>
      </c>
      <c r="E27" s="43">
        <v>0</v>
      </c>
      <c r="F27" s="43">
        <v>0</v>
      </c>
      <c r="G27" s="43">
        <v>0</v>
      </c>
      <c r="H27" s="23"/>
      <c r="I27" s="23"/>
      <c r="J27" s="23"/>
      <c r="K27" s="1">
        <f t="shared" si="0"/>
        <v>0</v>
      </c>
      <c r="L27" s="1">
        <f t="shared" si="1"/>
        <v>0</v>
      </c>
      <c r="M27" s="1">
        <f>Padrão!$C$4*calculo!K27</f>
        <v>0</v>
      </c>
      <c r="N27" s="1">
        <f>Padrão!$C$2*calculo!K27</f>
        <v>0</v>
      </c>
      <c r="O27" s="1">
        <f>Padrão!$C$3*calculo!K27</f>
        <v>0</v>
      </c>
      <c r="P27" s="26">
        <f t="shared" si="2"/>
        <v>0</v>
      </c>
      <c r="Q27" s="28"/>
      <c r="R27" s="1">
        <f t="shared" si="3"/>
        <v>0</v>
      </c>
      <c r="S27" s="1">
        <f t="shared" si="4"/>
        <v>0</v>
      </c>
      <c r="T27" s="1">
        <f t="shared" si="5"/>
        <v>0</v>
      </c>
      <c r="U27" s="1">
        <f t="shared" si="6"/>
        <v>0</v>
      </c>
      <c r="V27" s="1">
        <f>Padrão!$D$40*calculo!K27</f>
        <v>0</v>
      </c>
      <c r="W27" s="23"/>
      <c r="X27" s="23"/>
      <c r="Y27" s="1">
        <f>(100-(Padrão!$C$44))/100</f>
        <v>0.79749999999999999</v>
      </c>
      <c r="Z27" s="22">
        <f t="shared" si="7"/>
        <v>0</v>
      </c>
      <c r="AA27" s="22">
        <f t="shared" si="8"/>
        <v>0</v>
      </c>
      <c r="AB27" s="22">
        <f t="shared" si="9"/>
        <v>0</v>
      </c>
      <c r="AC27" s="21"/>
      <c r="AD27" s="22">
        <f>Z27*Padrão!$C$45</f>
        <v>0</v>
      </c>
      <c r="AE27" s="22">
        <f>Z27*Padrão!$C$46</f>
        <v>0</v>
      </c>
      <c r="AF27" s="22">
        <f>Z27*Padrão!$C$47</f>
        <v>0</v>
      </c>
      <c r="AG27" s="22">
        <f>Z27*Padrão!$C$48</f>
        <v>0</v>
      </c>
    </row>
    <row r="28" spans="1:33" x14ac:dyDescent="0.3">
      <c r="A28" s="1">
        <f t="shared" si="12"/>
        <v>27</v>
      </c>
      <c r="B28" s="45"/>
      <c r="C28" s="23"/>
      <c r="D28" s="43">
        <v>0</v>
      </c>
      <c r="E28" s="43">
        <v>0</v>
      </c>
      <c r="F28" s="43">
        <v>0</v>
      </c>
      <c r="G28" s="43">
        <v>0</v>
      </c>
      <c r="H28" s="23"/>
      <c r="I28" s="23"/>
      <c r="J28" s="23"/>
      <c r="K28" s="1">
        <f t="shared" si="0"/>
        <v>0</v>
      </c>
      <c r="L28" s="1">
        <f t="shared" si="1"/>
        <v>0</v>
      </c>
      <c r="M28" s="1">
        <f>Padrão!$C$4*calculo!K28</f>
        <v>0</v>
      </c>
      <c r="N28" s="1">
        <f>Padrão!$C$2*calculo!K28</f>
        <v>0</v>
      </c>
      <c r="O28" s="1">
        <f>Padrão!$C$3*calculo!K28</f>
        <v>0</v>
      </c>
      <c r="P28" s="26">
        <f t="shared" si="2"/>
        <v>0</v>
      </c>
      <c r="Q28" s="28"/>
      <c r="R28" s="1">
        <f t="shared" si="3"/>
        <v>0</v>
      </c>
      <c r="S28" s="1">
        <f t="shared" si="4"/>
        <v>0</v>
      </c>
      <c r="T28" s="1">
        <f t="shared" si="5"/>
        <v>0</v>
      </c>
      <c r="U28" s="1">
        <f t="shared" si="6"/>
        <v>0</v>
      </c>
      <c r="V28" s="1">
        <f>Padrão!$D$40*calculo!K28</f>
        <v>0</v>
      </c>
      <c r="W28" s="23"/>
      <c r="X28" s="23"/>
      <c r="Y28" s="1">
        <f>(100-(Padrão!$C$44))/100</f>
        <v>0.79749999999999999</v>
      </c>
      <c r="Z28" s="22">
        <f t="shared" si="7"/>
        <v>0</v>
      </c>
      <c r="AA28" s="22">
        <f t="shared" si="8"/>
        <v>0</v>
      </c>
      <c r="AB28" s="22">
        <f t="shared" si="9"/>
        <v>0</v>
      </c>
      <c r="AC28" s="21"/>
      <c r="AD28" s="22">
        <f>Z28*Padrão!$C$45</f>
        <v>0</v>
      </c>
      <c r="AE28" s="22">
        <f>Z28*Padrão!$C$46</f>
        <v>0</v>
      </c>
      <c r="AF28" s="22">
        <f>Z28*Padrão!$C$47</f>
        <v>0</v>
      </c>
      <c r="AG28" s="22">
        <f>Z28*Padrão!$C$48</f>
        <v>0</v>
      </c>
    </row>
    <row r="29" spans="1:33" x14ac:dyDescent="0.3">
      <c r="A29" s="1">
        <f t="shared" si="12"/>
        <v>28</v>
      </c>
      <c r="B29" s="45"/>
      <c r="C29" s="23"/>
      <c r="D29" s="43">
        <v>0</v>
      </c>
      <c r="E29" s="43">
        <v>0</v>
      </c>
      <c r="F29" s="43">
        <v>0</v>
      </c>
      <c r="G29" s="43">
        <v>0</v>
      </c>
      <c r="H29" s="23"/>
      <c r="I29" s="23"/>
      <c r="J29" s="23"/>
      <c r="K29" s="1">
        <f t="shared" si="0"/>
        <v>0</v>
      </c>
      <c r="L29" s="1">
        <f t="shared" si="1"/>
        <v>0</v>
      </c>
      <c r="M29" s="1">
        <f>Padrão!$C$4*calculo!K29</f>
        <v>0</v>
      </c>
      <c r="N29" s="1">
        <f>Padrão!$C$2*calculo!K29</f>
        <v>0</v>
      </c>
      <c r="O29" s="1">
        <f>Padrão!$C$3*calculo!K29</f>
        <v>0</v>
      </c>
      <c r="P29" s="26">
        <f t="shared" si="2"/>
        <v>0</v>
      </c>
      <c r="Q29" s="28"/>
      <c r="R29" s="1">
        <f t="shared" si="3"/>
        <v>0</v>
      </c>
      <c r="S29" s="1">
        <f t="shared" si="4"/>
        <v>0</v>
      </c>
      <c r="T29" s="1">
        <f t="shared" si="5"/>
        <v>0</v>
      </c>
      <c r="U29" s="1">
        <f t="shared" si="6"/>
        <v>0</v>
      </c>
      <c r="V29" s="1">
        <f>Padrão!$D$40*calculo!K29</f>
        <v>0</v>
      </c>
      <c r="W29" s="23"/>
      <c r="X29" s="23"/>
      <c r="Y29" s="1">
        <f>(100-(Padrão!$C$44))/100</f>
        <v>0.79749999999999999</v>
      </c>
      <c r="Z29" s="22">
        <f t="shared" si="7"/>
        <v>0</v>
      </c>
      <c r="AA29" s="22">
        <f t="shared" si="8"/>
        <v>0</v>
      </c>
      <c r="AB29" s="22">
        <f t="shared" si="9"/>
        <v>0</v>
      </c>
      <c r="AC29" s="21"/>
      <c r="AD29" s="22">
        <f>Z29*Padrão!$C$45</f>
        <v>0</v>
      </c>
      <c r="AE29" s="22">
        <f>Z29*Padrão!$C$46</f>
        <v>0</v>
      </c>
      <c r="AF29" s="22">
        <f>Z29*Padrão!$C$47</f>
        <v>0</v>
      </c>
      <c r="AG29" s="22">
        <f>Z29*Padrão!$C$48</f>
        <v>0</v>
      </c>
    </row>
    <row r="30" spans="1:33" x14ac:dyDescent="0.3">
      <c r="A30" s="1">
        <f t="shared" si="12"/>
        <v>29</v>
      </c>
      <c r="B30" s="45"/>
      <c r="C30" s="23"/>
      <c r="D30" s="43">
        <v>0</v>
      </c>
      <c r="E30" s="43">
        <v>0</v>
      </c>
      <c r="F30" s="43">
        <v>0</v>
      </c>
      <c r="G30" s="43">
        <v>0</v>
      </c>
      <c r="H30" s="23"/>
      <c r="I30" s="23"/>
      <c r="J30" s="23"/>
      <c r="K30" s="1">
        <f t="shared" si="0"/>
        <v>0</v>
      </c>
      <c r="L30" s="1">
        <f t="shared" si="1"/>
        <v>0</v>
      </c>
      <c r="M30" s="1">
        <f>Padrão!$C$4*calculo!K30</f>
        <v>0</v>
      </c>
      <c r="N30" s="1">
        <f>Padrão!$C$2*calculo!K30</f>
        <v>0</v>
      </c>
      <c r="O30" s="1">
        <f>Padrão!$C$3*calculo!K30</f>
        <v>0</v>
      </c>
      <c r="P30" s="26">
        <f t="shared" si="2"/>
        <v>0</v>
      </c>
      <c r="Q30" s="28"/>
      <c r="R30" s="1">
        <f t="shared" si="3"/>
        <v>0</v>
      </c>
      <c r="S30" s="1">
        <f t="shared" si="4"/>
        <v>0</v>
      </c>
      <c r="T30" s="1">
        <f t="shared" si="5"/>
        <v>0</v>
      </c>
      <c r="U30" s="1">
        <f t="shared" si="6"/>
        <v>0</v>
      </c>
      <c r="V30" s="1">
        <f>Padrão!$D$40*calculo!K30</f>
        <v>0</v>
      </c>
      <c r="W30" s="23"/>
      <c r="X30" s="23"/>
      <c r="Y30" s="1">
        <f>(100-(Padrão!$C$44))/100</f>
        <v>0.79749999999999999</v>
      </c>
      <c r="Z30" s="22">
        <f t="shared" si="7"/>
        <v>0</v>
      </c>
      <c r="AA30" s="22">
        <f t="shared" si="8"/>
        <v>0</v>
      </c>
      <c r="AB30" s="22">
        <f t="shared" si="9"/>
        <v>0</v>
      </c>
      <c r="AC30" s="21"/>
      <c r="AD30" s="22">
        <f>Z30*Padrão!$C$45</f>
        <v>0</v>
      </c>
      <c r="AE30" s="22">
        <f>Z30*Padrão!$C$46</f>
        <v>0</v>
      </c>
      <c r="AF30" s="22">
        <f>Z30*Padrão!$C$47</f>
        <v>0</v>
      </c>
      <c r="AG30" s="22">
        <f>Z30*Padrão!$C$48</f>
        <v>0</v>
      </c>
    </row>
    <row r="31" spans="1:33" x14ac:dyDescent="0.3">
      <c r="A31" s="1">
        <f t="shared" si="12"/>
        <v>30</v>
      </c>
      <c r="B31" s="45"/>
      <c r="C31" s="23"/>
      <c r="D31" s="43">
        <v>0</v>
      </c>
      <c r="E31" s="43">
        <v>0</v>
      </c>
      <c r="F31" s="43">
        <v>0</v>
      </c>
      <c r="G31" s="43">
        <v>0</v>
      </c>
      <c r="H31" s="23"/>
      <c r="I31" s="23"/>
      <c r="J31" s="23"/>
      <c r="K31" s="1">
        <f t="shared" si="0"/>
        <v>0</v>
      </c>
      <c r="L31" s="1">
        <f t="shared" si="1"/>
        <v>0</v>
      </c>
      <c r="M31" s="1">
        <f>Padrão!$C$4*calculo!K31</f>
        <v>0</v>
      </c>
      <c r="N31" s="1">
        <f>Padrão!$C$2*calculo!K31</f>
        <v>0</v>
      </c>
      <c r="O31" s="1">
        <f>Padrão!$C$3*calculo!K31</f>
        <v>0</v>
      </c>
      <c r="P31" s="26">
        <f t="shared" si="2"/>
        <v>0</v>
      </c>
      <c r="Q31" s="28"/>
      <c r="R31" s="1">
        <f t="shared" si="3"/>
        <v>0</v>
      </c>
      <c r="S31" s="1">
        <f t="shared" si="4"/>
        <v>0</v>
      </c>
      <c r="T31" s="1">
        <f t="shared" si="5"/>
        <v>0</v>
      </c>
      <c r="U31" s="1">
        <f t="shared" si="6"/>
        <v>0</v>
      </c>
      <c r="V31" s="1">
        <f>Padrão!$D$40*calculo!K31</f>
        <v>0</v>
      </c>
      <c r="W31" s="23"/>
      <c r="X31" s="23"/>
      <c r="Y31" s="1">
        <f>(100-(Padrão!$C$44))/100</f>
        <v>0.79749999999999999</v>
      </c>
      <c r="Z31" s="22">
        <f t="shared" si="7"/>
        <v>0</v>
      </c>
      <c r="AA31" s="22">
        <f t="shared" si="8"/>
        <v>0</v>
      </c>
      <c r="AB31" s="22">
        <f t="shared" si="9"/>
        <v>0</v>
      </c>
      <c r="AC31" s="21"/>
      <c r="AD31" s="22">
        <f>Z31*Padrão!$C$45</f>
        <v>0</v>
      </c>
      <c r="AE31" s="22">
        <f>Z31*Padrão!$C$46</f>
        <v>0</v>
      </c>
      <c r="AF31" s="22">
        <f>Z31*Padrão!$C$47</f>
        <v>0</v>
      </c>
      <c r="AG31" s="22">
        <f>Z31*Padrão!$C$48</f>
        <v>0</v>
      </c>
    </row>
    <row r="32" spans="1:33" x14ac:dyDescent="0.3">
      <c r="A32" s="1">
        <f t="shared" si="12"/>
        <v>31</v>
      </c>
      <c r="B32" s="45"/>
      <c r="C32" s="23"/>
      <c r="D32" s="43">
        <v>0</v>
      </c>
      <c r="E32" s="43">
        <v>0</v>
      </c>
      <c r="F32" s="43">
        <v>0</v>
      </c>
      <c r="G32" s="43">
        <v>0</v>
      </c>
      <c r="H32" s="23"/>
      <c r="I32" s="23"/>
      <c r="J32" s="23"/>
      <c r="K32" s="1">
        <f t="shared" si="0"/>
        <v>0</v>
      </c>
      <c r="L32" s="1">
        <f t="shared" si="1"/>
        <v>0</v>
      </c>
      <c r="M32" s="1">
        <f>Padrão!$C$4*calculo!K32</f>
        <v>0</v>
      </c>
      <c r="N32" s="1">
        <f>Padrão!$C$2*calculo!K32</f>
        <v>0</v>
      </c>
      <c r="O32" s="1">
        <f>Padrão!$C$3*calculo!K32</f>
        <v>0</v>
      </c>
      <c r="P32" s="26">
        <f t="shared" si="2"/>
        <v>0</v>
      </c>
      <c r="Q32" s="28"/>
      <c r="R32" s="1">
        <f t="shared" si="3"/>
        <v>0</v>
      </c>
      <c r="S32" s="1">
        <f t="shared" si="4"/>
        <v>0</v>
      </c>
      <c r="T32" s="1">
        <f t="shared" si="5"/>
        <v>0</v>
      </c>
      <c r="U32" s="1">
        <f t="shared" si="6"/>
        <v>0</v>
      </c>
      <c r="V32" s="1">
        <f>Padrão!$D$40*calculo!K32</f>
        <v>0</v>
      </c>
      <c r="W32" s="23"/>
      <c r="X32" s="23"/>
      <c r="Y32" s="1">
        <f>(100-(Padrão!$C$44))/100</f>
        <v>0.79749999999999999</v>
      </c>
      <c r="Z32" s="22">
        <f t="shared" si="7"/>
        <v>0</v>
      </c>
      <c r="AA32" s="22">
        <f t="shared" si="8"/>
        <v>0</v>
      </c>
      <c r="AB32" s="22">
        <f t="shared" si="9"/>
        <v>0</v>
      </c>
      <c r="AC32" s="21"/>
      <c r="AD32" s="22">
        <f>Z32*Padrão!$C$45</f>
        <v>0</v>
      </c>
      <c r="AE32" s="22">
        <f>Z32*Padrão!$C$46</f>
        <v>0</v>
      </c>
      <c r="AF32" s="22">
        <f>Z32*Padrão!$C$47</f>
        <v>0</v>
      </c>
      <c r="AG32" s="22">
        <f>Z32*Padrão!$C$48</f>
        <v>0</v>
      </c>
    </row>
    <row r="33" spans="1:33" x14ac:dyDescent="0.3">
      <c r="A33" s="1">
        <f t="shared" si="12"/>
        <v>32</v>
      </c>
      <c r="B33" s="45"/>
      <c r="C33" s="23"/>
      <c r="D33" s="43">
        <v>0</v>
      </c>
      <c r="E33" s="43">
        <v>0</v>
      </c>
      <c r="F33" s="43">
        <v>0</v>
      </c>
      <c r="G33" s="43">
        <v>0</v>
      </c>
      <c r="H33" s="23"/>
      <c r="I33" s="23"/>
      <c r="J33" s="23"/>
      <c r="K33" s="1">
        <f t="shared" si="0"/>
        <v>0</v>
      </c>
      <c r="L33" s="1">
        <f t="shared" si="1"/>
        <v>0</v>
      </c>
      <c r="M33" s="1">
        <f>Padrão!$C$4*calculo!K33</f>
        <v>0</v>
      </c>
      <c r="N33" s="1">
        <f>Padrão!$C$2*calculo!K33</f>
        <v>0</v>
      </c>
      <c r="O33" s="1">
        <f>Padrão!$C$3*calculo!K33</f>
        <v>0</v>
      </c>
      <c r="P33" s="26">
        <f t="shared" si="2"/>
        <v>0</v>
      </c>
      <c r="Q33" s="28"/>
      <c r="R33" s="1">
        <f t="shared" si="3"/>
        <v>0</v>
      </c>
      <c r="S33" s="1">
        <f t="shared" si="4"/>
        <v>0</v>
      </c>
      <c r="T33" s="1">
        <f t="shared" si="5"/>
        <v>0</v>
      </c>
      <c r="U33" s="1">
        <f t="shared" si="6"/>
        <v>0</v>
      </c>
      <c r="V33" s="1">
        <f>Padrão!$D$40*calculo!K33</f>
        <v>0</v>
      </c>
      <c r="W33" s="23"/>
      <c r="X33" s="23"/>
      <c r="Y33" s="1">
        <f>(100-(Padrão!$C$44))/100</f>
        <v>0.79749999999999999</v>
      </c>
      <c r="Z33" s="22">
        <f t="shared" si="7"/>
        <v>0</v>
      </c>
      <c r="AA33" s="22">
        <f t="shared" si="8"/>
        <v>0</v>
      </c>
      <c r="AB33" s="22">
        <f t="shared" si="9"/>
        <v>0</v>
      </c>
      <c r="AC33" s="21"/>
      <c r="AD33" s="22">
        <f>Z33*Padrão!$C$45</f>
        <v>0</v>
      </c>
      <c r="AE33" s="22">
        <f>Z33*Padrão!$C$46</f>
        <v>0</v>
      </c>
      <c r="AF33" s="22">
        <f>Z33*Padrão!$C$47</f>
        <v>0</v>
      </c>
      <c r="AG33" s="22">
        <f>Z33*Padrão!$C$48</f>
        <v>0</v>
      </c>
    </row>
    <row r="34" spans="1:33" x14ac:dyDescent="0.3">
      <c r="A34" s="1">
        <f t="shared" si="12"/>
        <v>33</v>
      </c>
      <c r="B34" s="45"/>
      <c r="C34" s="23"/>
      <c r="D34" s="43">
        <v>0</v>
      </c>
      <c r="E34" s="43">
        <v>0</v>
      </c>
      <c r="F34" s="43">
        <v>0</v>
      </c>
      <c r="G34" s="43">
        <v>0</v>
      </c>
      <c r="H34" s="23"/>
      <c r="I34" s="23"/>
      <c r="J34" s="23"/>
      <c r="K34" s="1">
        <f t="shared" si="0"/>
        <v>0</v>
      </c>
      <c r="L34" s="1">
        <f t="shared" si="1"/>
        <v>0</v>
      </c>
      <c r="M34" s="1">
        <f>Padrão!$C$4*calculo!K34</f>
        <v>0</v>
      </c>
      <c r="N34" s="1">
        <f>Padrão!$C$2*calculo!K34</f>
        <v>0</v>
      </c>
      <c r="O34" s="1">
        <f>Padrão!$C$3*calculo!K34</f>
        <v>0</v>
      </c>
      <c r="P34" s="26">
        <f t="shared" si="2"/>
        <v>0</v>
      </c>
      <c r="Q34" s="28"/>
      <c r="R34" s="1">
        <f t="shared" si="3"/>
        <v>0</v>
      </c>
      <c r="S34" s="1">
        <f t="shared" si="4"/>
        <v>0</v>
      </c>
      <c r="T34" s="1">
        <f t="shared" si="5"/>
        <v>0</v>
      </c>
      <c r="U34" s="1">
        <f t="shared" si="6"/>
        <v>0</v>
      </c>
      <c r="V34" s="1">
        <f>Padrão!$D$40*calculo!K34</f>
        <v>0</v>
      </c>
      <c r="W34" s="23"/>
      <c r="X34" s="23"/>
      <c r="Y34" s="1">
        <f>(100-(Padrão!$C$44))/100</f>
        <v>0.79749999999999999</v>
      </c>
      <c r="Z34" s="22">
        <f t="shared" si="7"/>
        <v>0</v>
      </c>
      <c r="AA34" s="22">
        <f t="shared" si="8"/>
        <v>0</v>
      </c>
      <c r="AB34" s="22">
        <f t="shared" si="9"/>
        <v>0</v>
      </c>
      <c r="AC34" s="21"/>
      <c r="AD34" s="22">
        <f>Z34*Padrão!$C$45</f>
        <v>0</v>
      </c>
      <c r="AE34" s="22">
        <f>Z34*Padrão!$C$46</f>
        <v>0</v>
      </c>
      <c r="AF34" s="22">
        <f>Z34*Padrão!$C$47</f>
        <v>0</v>
      </c>
      <c r="AG34" s="22">
        <f>Z34*Padrão!$C$48</f>
        <v>0</v>
      </c>
    </row>
    <row r="35" spans="1:33" x14ac:dyDescent="0.3">
      <c r="A35" s="1">
        <f t="shared" si="12"/>
        <v>34</v>
      </c>
      <c r="B35" s="45"/>
      <c r="C35" s="23"/>
      <c r="D35" s="43">
        <v>0</v>
      </c>
      <c r="E35" s="43">
        <v>0</v>
      </c>
      <c r="F35" s="43">
        <v>0</v>
      </c>
      <c r="G35" s="43">
        <v>0</v>
      </c>
      <c r="H35" s="23"/>
      <c r="I35" s="23"/>
      <c r="J35" s="23"/>
      <c r="K35" s="1">
        <f t="shared" si="0"/>
        <v>0</v>
      </c>
      <c r="L35" s="1">
        <f t="shared" si="1"/>
        <v>0</v>
      </c>
      <c r="M35" s="1">
        <f>Padrão!$C$4*calculo!K35</f>
        <v>0</v>
      </c>
      <c r="N35" s="1">
        <f>Padrão!$C$2*calculo!K35</f>
        <v>0</v>
      </c>
      <c r="O35" s="1">
        <f>Padrão!$C$3*calculo!K35</f>
        <v>0</v>
      </c>
      <c r="P35" s="26">
        <f t="shared" si="2"/>
        <v>0</v>
      </c>
      <c r="Q35" s="28"/>
      <c r="R35" s="1">
        <f t="shared" si="3"/>
        <v>0</v>
      </c>
      <c r="S35" s="1">
        <f t="shared" si="4"/>
        <v>0</v>
      </c>
      <c r="T35" s="1">
        <f t="shared" si="5"/>
        <v>0</v>
      </c>
      <c r="U35" s="1">
        <f t="shared" si="6"/>
        <v>0</v>
      </c>
      <c r="V35" s="1">
        <f>Padrão!$D$40*calculo!K35</f>
        <v>0</v>
      </c>
      <c r="W35" s="23"/>
      <c r="X35" s="23"/>
      <c r="Y35" s="1">
        <f>(100-(Padrão!$C$44))/100</f>
        <v>0.79749999999999999</v>
      </c>
      <c r="Z35" s="22">
        <f t="shared" si="7"/>
        <v>0</v>
      </c>
      <c r="AA35" s="22">
        <f t="shared" si="8"/>
        <v>0</v>
      </c>
      <c r="AB35" s="22">
        <f t="shared" si="9"/>
        <v>0</v>
      </c>
      <c r="AC35" s="21"/>
      <c r="AD35" s="22">
        <f>Z35*Padrão!$C$45</f>
        <v>0</v>
      </c>
      <c r="AE35" s="22">
        <f>Z35*Padrão!$C$46</f>
        <v>0</v>
      </c>
      <c r="AF35" s="22">
        <f>Z35*Padrão!$C$47</f>
        <v>0</v>
      </c>
      <c r="AG35" s="22">
        <f>Z35*Padrão!$C$48</f>
        <v>0</v>
      </c>
    </row>
    <row r="36" spans="1:33" x14ac:dyDescent="0.3">
      <c r="A36" s="1">
        <f t="shared" si="12"/>
        <v>35</v>
      </c>
      <c r="B36" s="45"/>
      <c r="C36" s="23"/>
      <c r="D36" s="43">
        <v>0</v>
      </c>
      <c r="E36" s="43">
        <v>0</v>
      </c>
      <c r="F36" s="43">
        <v>0</v>
      </c>
      <c r="G36" s="43">
        <v>0</v>
      </c>
      <c r="H36" s="23"/>
      <c r="I36" s="23"/>
      <c r="J36" s="23"/>
      <c r="K36" s="1">
        <f t="shared" si="0"/>
        <v>0</v>
      </c>
      <c r="L36" s="1">
        <f t="shared" si="1"/>
        <v>0</v>
      </c>
      <c r="M36" s="1">
        <f>Padrão!$C$4*calculo!K36</f>
        <v>0</v>
      </c>
      <c r="N36" s="1">
        <f>Padrão!$C$2*calculo!K36</f>
        <v>0</v>
      </c>
      <c r="O36" s="1">
        <f>Padrão!$C$3*calculo!K36</f>
        <v>0</v>
      </c>
      <c r="P36" s="26">
        <f t="shared" si="2"/>
        <v>0</v>
      </c>
      <c r="Q36" s="28"/>
      <c r="R36" s="1">
        <f t="shared" si="3"/>
        <v>0</v>
      </c>
      <c r="S36" s="1">
        <f t="shared" si="4"/>
        <v>0</v>
      </c>
      <c r="T36" s="1">
        <f t="shared" si="5"/>
        <v>0</v>
      </c>
      <c r="U36" s="1">
        <f t="shared" si="6"/>
        <v>0</v>
      </c>
      <c r="V36" s="1">
        <f>Padrão!$D$40*calculo!K36</f>
        <v>0</v>
      </c>
      <c r="W36" s="23"/>
      <c r="X36" s="23"/>
      <c r="Y36" s="1">
        <f>(100-(Padrão!$C$44))/100</f>
        <v>0.79749999999999999</v>
      </c>
      <c r="Z36" s="22">
        <f t="shared" si="7"/>
        <v>0</v>
      </c>
      <c r="AA36" s="22">
        <f t="shared" si="8"/>
        <v>0</v>
      </c>
      <c r="AB36" s="22">
        <f t="shared" si="9"/>
        <v>0</v>
      </c>
      <c r="AC36" s="21"/>
      <c r="AD36" s="22">
        <f>Z36*Padrão!$C$45</f>
        <v>0</v>
      </c>
      <c r="AE36" s="22">
        <f>Z36*Padrão!$C$46</f>
        <v>0</v>
      </c>
      <c r="AF36" s="22">
        <f>Z36*Padrão!$C$47</f>
        <v>0</v>
      </c>
      <c r="AG36" s="22">
        <f>Z36*Padrão!$C$48</f>
        <v>0</v>
      </c>
    </row>
    <row r="37" spans="1:33" x14ac:dyDescent="0.3">
      <c r="A37" s="1">
        <f t="shared" si="12"/>
        <v>36</v>
      </c>
      <c r="B37" s="45"/>
      <c r="C37" s="23"/>
      <c r="D37" s="43">
        <v>0</v>
      </c>
      <c r="E37" s="43">
        <v>0</v>
      </c>
      <c r="F37" s="43">
        <v>0</v>
      </c>
      <c r="G37" s="43">
        <v>0</v>
      </c>
      <c r="H37" s="23"/>
      <c r="I37" s="23"/>
      <c r="J37" s="23"/>
      <c r="K37" s="1">
        <f t="shared" si="0"/>
        <v>0</v>
      </c>
      <c r="L37" s="1">
        <f t="shared" si="1"/>
        <v>0</v>
      </c>
      <c r="M37" s="1">
        <f>Padrão!$C$4*calculo!K37</f>
        <v>0</v>
      </c>
      <c r="N37" s="1">
        <f>Padrão!$C$2*calculo!K37</f>
        <v>0</v>
      </c>
      <c r="O37" s="1">
        <f>Padrão!$C$3*calculo!K37</f>
        <v>0</v>
      </c>
      <c r="P37" s="26">
        <f t="shared" si="2"/>
        <v>0</v>
      </c>
      <c r="Q37" s="28"/>
      <c r="R37" s="1">
        <f t="shared" si="3"/>
        <v>0</v>
      </c>
      <c r="S37" s="1">
        <f t="shared" si="4"/>
        <v>0</v>
      </c>
      <c r="T37" s="1">
        <f t="shared" si="5"/>
        <v>0</v>
      </c>
      <c r="U37" s="1">
        <f t="shared" si="6"/>
        <v>0</v>
      </c>
      <c r="V37" s="1">
        <f>Padrão!$D$40*calculo!K37</f>
        <v>0</v>
      </c>
      <c r="W37" s="23"/>
      <c r="X37" s="23"/>
      <c r="Y37" s="1">
        <f>(100-(Padrão!$C$44))/100</f>
        <v>0.79749999999999999</v>
      </c>
      <c r="Z37" s="22">
        <f t="shared" si="7"/>
        <v>0</v>
      </c>
      <c r="AA37" s="22">
        <f t="shared" si="8"/>
        <v>0</v>
      </c>
      <c r="AB37" s="22">
        <f t="shared" si="9"/>
        <v>0</v>
      </c>
      <c r="AC37" s="21"/>
      <c r="AD37" s="22">
        <f>Z37*Padrão!$C$45</f>
        <v>0</v>
      </c>
      <c r="AE37" s="22">
        <f>Z37*Padrão!$C$46</f>
        <v>0</v>
      </c>
      <c r="AF37" s="22">
        <f>Z37*Padrão!$C$47</f>
        <v>0</v>
      </c>
      <c r="AG37" s="22">
        <f>Z37*Padrão!$C$48</f>
        <v>0</v>
      </c>
    </row>
    <row r="38" spans="1:33" x14ac:dyDescent="0.3">
      <c r="A38" s="1">
        <f t="shared" si="12"/>
        <v>37</v>
      </c>
      <c r="B38" s="45"/>
      <c r="C38" s="23"/>
      <c r="D38" s="43">
        <v>0</v>
      </c>
      <c r="E38" s="43">
        <v>0</v>
      </c>
      <c r="F38" s="43">
        <v>0</v>
      </c>
      <c r="G38" s="43">
        <v>0</v>
      </c>
      <c r="H38" s="23"/>
      <c r="I38" s="23"/>
      <c r="J38" s="23"/>
      <c r="K38" s="1">
        <f t="shared" si="0"/>
        <v>0</v>
      </c>
      <c r="L38" s="1">
        <f t="shared" si="1"/>
        <v>0</v>
      </c>
      <c r="M38" s="1">
        <f>Padrão!$C$4*calculo!K38</f>
        <v>0</v>
      </c>
      <c r="N38" s="1">
        <f>Padrão!$C$2*calculo!K38</f>
        <v>0</v>
      </c>
      <c r="O38" s="1">
        <f>Padrão!$C$3*calculo!K38</f>
        <v>0</v>
      </c>
      <c r="P38" s="26">
        <f t="shared" si="2"/>
        <v>0</v>
      </c>
      <c r="Q38" s="28"/>
      <c r="R38" s="1">
        <f t="shared" si="3"/>
        <v>0</v>
      </c>
      <c r="S38" s="1">
        <f t="shared" si="4"/>
        <v>0</v>
      </c>
      <c r="T38" s="1">
        <f t="shared" si="5"/>
        <v>0</v>
      </c>
      <c r="U38" s="1">
        <f t="shared" si="6"/>
        <v>0</v>
      </c>
      <c r="V38" s="1">
        <f>Padrão!$D$40*calculo!K38</f>
        <v>0</v>
      </c>
      <c r="W38" s="23"/>
      <c r="X38" s="23"/>
      <c r="Y38" s="1">
        <f>(100-(Padrão!$C$44))/100</f>
        <v>0.79749999999999999</v>
      </c>
      <c r="Z38" s="22">
        <f t="shared" si="7"/>
        <v>0</v>
      </c>
      <c r="AA38" s="22">
        <f t="shared" si="8"/>
        <v>0</v>
      </c>
      <c r="AB38" s="22">
        <f t="shared" si="9"/>
        <v>0</v>
      </c>
      <c r="AC38" s="21"/>
      <c r="AD38" s="22">
        <f>Z38*Padrão!$C$45</f>
        <v>0</v>
      </c>
      <c r="AE38" s="22">
        <f>Z38*Padrão!$C$46</f>
        <v>0</v>
      </c>
      <c r="AF38" s="22">
        <f>Z38*Padrão!$C$47</f>
        <v>0</v>
      </c>
      <c r="AG38" s="22">
        <f>Z38*Padrão!$C$48</f>
        <v>0</v>
      </c>
    </row>
    <row r="39" spans="1:33" x14ac:dyDescent="0.3">
      <c r="A39" s="1">
        <f t="shared" si="12"/>
        <v>38</v>
      </c>
      <c r="B39" s="45"/>
      <c r="C39" s="23"/>
      <c r="D39" s="43">
        <v>0</v>
      </c>
      <c r="E39" s="43">
        <v>0</v>
      </c>
      <c r="F39" s="43">
        <v>0</v>
      </c>
      <c r="G39" s="43">
        <v>0</v>
      </c>
      <c r="H39" s="23"/>
      <c r="I39" s="23"/>
      <c r="J39" s="23"/>
      <c r="K39" s="1">
        <f t="shared" si="0"/>
        <v>0</v>
      </c>
      <c r="L39" s="1">
        <f t="shared" si="1"/>
        <v>0</v>
      </c>
      <c r="M39" s="1">
        <f>Padrão!$C$4*calculo!K39</f>
        <v>0</v>
      </c>
      <c r="N39" s="1">
        <f>Padrão!$C$2*calculo!K39</f>
        <v>0</v>
      </c>
      <c r="O39" s="1">
        <f>Padrão!$C$3*calculo!K39</f>
        <v>0</v>
      </c>
      <c r="P39" s="26">
        <f t="shared" si="2"/>
        <v>0</v>
      </c>
      <c r="Q39" s="28"/>
      <c r="R39" s="1">
        <f t="shared" si="3"/>
        <v>0</v>
      </c>
      <c r="S39" s="1">
        <f t="shared" si="4"/>
        <v>0</v>
      </c>
      <c r="T39" s="1">
        <f t="shared" si="5"/>
        <v>0</v>
      </c>
      <c r="U39" s="1">
        <f t="shared" si="6"/>
        <v>0</v>
      </c>
      <c r="V39" s="1">
        <f>Padrão!$D$40*calculo!K39</f>
        <v>0</v>
      </c>
      <c r="W39" s="23"/>
      <c r="X39" s="23"/>
      <c r="Y39" s="1">
        <f>(100-(Padrão!$C$44))/100</f>
        <v>0.79749999999999999</v>
      </c>
      <c r="Z39" s="22">
        <f t="shared" si="7"/>
        <v>0</v>
      </c>
      <c r="AA39" s="22">
        <f t="shared" si="8"/>
        <v>0</v>
      </c>
      <c r="AB39" s="22">
        <f t="shared" si="9"/>
        <v>0</v>
      </c>
      <c r="AC39" s="21"/>
      <c r="AD39" s="22">
        <f>Z39*Padrão!$C$45</f>
        <v>0</v>
      </c>
      <c r="AE39" s="22">
        <f>Z39*Padrão!$C$46</f>
        <v>0</v>
      </c>
      <c r="AF39" s="22">
        <f>Z39*Padrão!$C$47</f>
        <v>0</v>
      </c>
      <c r="AG39" s="22">
        <f>Z39*Padrão!$C$48</f>
        <v>0</v>
      </c>
    </row>
    <row r="40" spans="1:33" x14ac:dyDescent="0.3">
      <c r="A40" s="1">
        <f t="shared" si="12"/>
        <v>39</v>
      </c>
      <c r="B40" s="45"/>
      <c r="C40" s="23"/>
      <c r="D40" s="43">
        <v>0</v>
      </c>
      <c r="E40" s="43">
        <v>0</v>
      </c>
      <c r="F40" s="43">
        <v>0</v>
      </c>
      <c r="G40" s="43">
        <v>0</v>
      </c>
      <c r="H40" s="23"/>
      <c r="I40" s="23"/>
      <c r="J40" s="23"/>
      <c r="K40" s="1">
        <f t="shared" si="0"/>
        <v>0</v>
      </c>
      <c r="L40" s="1">
        <f t="shared" si="1"/>
        <v>0</v>
      </c>
      <c r="M40" s="1">
        <f>Padrão!$C$4*calculo!K40</f>
        <v>0</v>
      </c>
      <c r="N40" s="1">
        <f>Padrão!$C$2*calculo!K40</f>
        <v>0</v>
      </c>
      <c r="O40" s="1">
        <f>Padrão!$C$3*calculo!K40</f>
        <v>0</v>
      </c>
      <c r="P40" s="26">
        <f t="shared" si="2"/>
        <v>0</v>
      </c>
      <c r="Q40" s="28"/>
      <c r="R40" s="1">
        <f t="shared" si="3"/>
        <v>0</v>
      </c>
      <c r="S40" s="1">
        <f t="shared" si="4"/>
        <v>0</v>
      </c>
      <c r="T40" s="1">
        <f t="shared" si="5"/>
        <v>0</v>
      </c>
      <c r="U40" s="1">
        <f t="shared" si="6"/>
        <v>0</v>
      </c>
      <c r="V40" s="1">
        <f>Padrão!$D$40*calculo!K40</f>
        <v>0</v>
      </c>
      <c r="W40" s="23"/>
      <c r="X40" s="23"/>
      <c r="Y40" s="1">
        <f>(100-(Padrão!$C$44))/100</f>
        <v>0.79749999999999999</v>
      </c>
      <c r="Z40" s="22">
        <f t="shared" si="7"/>
        <v>0</v>
      </c>
      <c r="AA40" s="22">
        <f t="shared" si="8"/>
        <v>0</v>
      </c>
      <c r="AB40" s="22">
        <f t="shared" si="9"/>
        <v>0</v>
      </c>
      <c r="AC40" s="21"/>
      <c r="AD40" s="22">
        <f>Z40*Padrão!$C$45</f>
        <v>0</v>
      </c>
      <c r="AE40" s="22">
        <f>Z40*Padrão!$C$46</f>
        <v>0</v>
      </c>
      <c r="AF40" s="22">
        <f>Z40*Padrão!$C$47</f>
        <v>0</v>
      </c>
      <c r="AG40" s="22">
        <f>Z40*Padrão!$C$48</f>
        <v>0</v>
      </c>
    </row>
    <row r="41" spans="1:33" x14ac:dyDescent="0.3">
      <c r="A41" s="1">
        <f t="shared" si="12"/>
        <v>40</v>
      </c>
      <c r="B41" s="45"/>
      <c r="C41" s="23"/>
      <c r="D41" s="43">
        <v>0</v>
      </c>
      <c r="E41" s="43">
        <v>0</v>
      </c>
      <c r="F41" s="43">
        <v>0</v>
      </c>
      <c r="G41" s="43">
        <v>0</v>
      </c>
      <c r="H41" s="23"/>
      <c r="I41" s="23"/>
      <c r="J41" s="23"/>
      <c r="K41" s="1">
        <f t="shared" si="0"/>
        <v>0</v>
      </c>
      <c r="L41" s="1">
        <f t="shared" si="1"/>
        <v>0</v>
      </c>
      <c r="M41" s="1">
        <f>Padrão!$C$4*calculo!K41</f>
        <v>0</v>
      </c>
      <c r="N41" s="1">
        <f>Padrão!$C$2*calculo!K41</f>
        <v>0</v>
      </c>
      <c r="O41" s="1">
        <f>Padrão!$C$3*calculo!K41</f>
        <v>0</v>
      </c>
      <c r="P41" s="26">
        <f t="shared" si="2"/>
        <v>0</v>
      </c>
      <c r="Q41" s="28"/>
      <c r="R41" s="1">
        <f t="shared" si="3"/>
        <v>0</v>
      </c>
      <c r="S41" s="1">
        <f t="shared" si="4"/>
        <v>0</v>
      </c>
      <c r="T41" s="1">
        <f t="shared" si="5"/>
        <v>0</v>
      </c>
      <c r="U41" s="1">
        <f t="shared" si="6"/>
        <v>0</v>
      </c>
      <c r="V41" s="1">
        <f>Padrão!$D$40*calculo!K41</f>
        <v>0</v>
      </c>
      <c r="W41" s="23"/>
      <c r="X41" s="23"/>
      <c r="Y41" s="1">
        <f>(100-(Padrão!$C$44))/100</f>
        <v>0.79749999999999999</v>
      </c>
      <c r="Z41" s="22">
        <f t="shared" si="7"/>
        <v>0</v>
      </c>
      <c r="AA41" s="22">
        <f t="shared" si="8"/>
        <v>0</v>
      </c>
      <c r="AB41" s="22">
        <f t="shared" si="9"/>
        <v>0</v>
      </c>
      <c r="AC41" s="21"/>
      <c r="AD41" s="22">
        <f>Z41*Padrão!$C$45</f>
        <v>0</v>
      </c>
      <c r="AE41" s="22">
        <f>Z41*Padrão!$C$46</f>
        <v>0</v>
      </c>
      <c r="AF41" s="22">
        <f>Z41*Padrão!$C$47</f>
        <v>0</v>
      </c>
      <c r="AG41" s="22">
        <f>Z41*Padrão!$C$48</f>
        <v>0</v>
      </c>
    </row>
    <row r="42" spans="1:33" x14ac:dyDescent="0.3">
      <c r="A42" s="1">
        <f t="shared" si="12"/>
        <v>41</v>
      </c>
      <c r="B42" s="45"/>
      <c r="C42" s="23"/>
      <c r="D42" s="43">
        <v>0</v>
      </c>
      <c r="E42" s="43">
        <v>0</v>
      </c>
      <c r="F42" s="43">
        <v>0</v>
      </c>
      <c r="G42" s="43">
        <v>0</v>
      </c>
      <c r="H42" s="23"/>
      <c r="I42" s="23"/>
      <c r="J42" s="23"/>
      <c r="K42" s="1">
        <f t="shared" si="0"/>
        <v>0</v>
      </c>
      <c r="L42" s="1">
        <f t="shared" si="1"/>
        <v>0</v>
      </c>
      <c r="M42" s="1">
        <f>Padrão!$C$4*calculo!K42</f>
        <v>0</v>
      </c>
      <c r="N42" s="1">
        <f>Padrão!$C$2*calculo!K42</f>
        <v>0</v>
      </c>
      <c r="O42" s="1">
        <f>Padrão!$C$3*calculo!K42</f>
        <v>0</v>
      </c>
      <c r="P42" s="26">
        <f t="shared" si="2"/>
        <v>0</v>
      </c>
      <c r="Q42" s="28"/>
      <c r="R42" s="1">
        <f t="shared" si="3"/>
        <v>0</v>
      </c>
      <c r="S42" s="1">
        <f t="shared" si="4"/>
        <v>0</v>
      </c>
      <c r="T42" s="1">
        <f t="shared" si="5"/>
        <v>0</v>
      </c>
      <c r="U42" s="1">
        <f t="shared" si="6"/>
        <v>0</v>
      </c>
      <c r="V42" s="1">
        <f>Padrão!$D$40*calculo!K42</f>
        <v>0</v>
      </c>
      <c r="W42" s="23"/>
      <c r="X42" s="23"/>
      <c r="Y42" s="1">
        <f>(100-(Padrão!$C$44))/100</f>
        <v>0.79749999999999999</v>
      </c>
      <c r="Z42" s="22">
        <f t="shared" si="7"/>
        <v>0</v>
      </c>
      <c r="AA42" s="22">
        <f t="shared" si="8"/>
        <v>0</v>
      </c>
      <c r="AB42" s="22">
        <f t="shared" si="9"/>
        <v>0</v>
      </c>
      <c r="AC42" s="21"/>
      <c r="AD42" s="22">
        <f>Z42*Padrão!$C$45</f>
        <v>0</v>
      </c>
      <c r="AE42" s="22">
        <f>Z42*Padrão!$C$46</f>
        <v>0</v>
      </c>
      <c r="AF42" s="22">
        <f>Z42*Padrão!$C$47</f>
        <v>0</v>
      </c>
      <c r="AG42" s="22">
        <f>Z42*Padrão!$C$48</f>
        <v>0</v>
      </c>
    </row>
    <row r="43" spans="1:33" x14ac:dyDescent="0.3">
      <c r="A43" s="1">
        <f t="shared" si="12"/>
        <v>42</v>
      </c>
      <c r="B43" s="45"/>
      <c r="C43" s="23"/>
      <c r="D43" s="43">
        <v>0</v>
      </c>
      <c r="E43" s="43">
        <v>0</v>
      </c>
      <c r="F43" s="43">
        <v>0</v>
      </c>
      <c r="G43" s="43">
        <v>0</v>
      </c>
      <c r="H43" s="23"/>
      <c r="I43" s="23"/>
      <c r="J43" s="23"/>
      <c r="K43" s="1">
        <f t="shared" si="0"/>
        <v>0</v>
      </c>
      <c r="L43" s="1">
        <f t="shared" si="1"/>
        <v>0</v>
      </c>
      <c r="M43" s="1">
        <f>Padrão!$C$4*calculo!K43</f>
        <v>0</v>
      </c>
      <c r="N43" s="1">
        <f>Padrão!$C$2*calculo!K43</f>
        <v>0</v>
      </c>
      <c r="O43" s="1">
        <f>Padrão!$C$3*calculo!K43</f>
        <v>0</v>
      </c>
      <c r="P43" s="26">
        <f t="shared" si="2"/>
        <v>0</v>
      </c>
      <c r="Q43" s="28"/>
      <c r="R43" s="1">
        <f t="shared" si="3"/>
        <v>0</v>
      </c>
      <c r="S43" s="1">
        <f t="shared" si="4"/>
        <v>0</v>
      </c>
      <c r="T43" s="1">
        <f t="shared" si="5"/>
        <v>0</v>
      </c>
      <c r="U43" s="1">
        <f t="shared" si="6"/>
        <v>0</v>
      </c>
      <c r="V43" s="1">
        <f>Padrão!$D$40*calculo!K43</f>
        <v>0</v>
      </c>
      <c r="W43" s="23"/>
      <c r="X43" s="23"/>
      <c r="Y43" s="1">
        <f>(100-(Padrão!$C$44))/100</f>
        <v>0.79749999999999999</v>
      </c>
      <c r="Z43" s="22">
        <f t="shared" si="7"/>
        <v>0</v>
      </c>
      <c r="AA43" s="22">
        <f t="shared" si="8"/>
        <v>0</v>
      </c>
      <c r="AB43" s="22">
        <f t="shared" si="9"/>
        <v>0</v>
      </c>
      <c r="AC43" s="21"/>
      <c r="AD43" s="22">
        <f>Z43*Padrão!$C$45</f>
        <v>0</v>
      </c>
      <c r="AE43" s="22">
        <f>Z43*Padrão!$C$46</f>
        <v>0</v>
      </c>
      <c r="AF43" s="22">
        <f>Z43*Padrão!$C$47</f>
        <v>0</v>
      </c>
      <c r="AG43" s="22">
        <f>Z43*Padrão!$C$48</f>
        <v>0</v>
      </c>
    </row>
    <row r="44" spans="1:33" x14ac:dyDescent="0.3">
      <c r="A44" s="1">
        <f t="shared" si="12"/>
        <v>43</v>
      </c>
      <c r="B44" s="45"/>
      <c r="C44" s="23"/>
      <c r="D44" s="43">
        <v>0</v>
      </c>
      <c r="E44" s="43">
        <v>0</v>
      </c>
      <c r="F44" s="43">
        <v>0</v>
      </c>
      <c r="G44" s="43">
        <v>0</v>
      </c>
      <c r="H44" s="23"/>
      <c r="I44" s="23"/>
      <c r="J44" s="23"/>
      <c r="K44" s="1">
        <f t="shared" si="0"/>
        <v>0</v>
      </c>
      <c r="L44" s="1">
        <f t="shared" si="1"/>
        <v>0</v>
      </c>
      <c r="M44" s="1">
        <f>Padrão!$C$4*calculo!K44</f>
        <v>0</v>
      </c>
      <c r="N44" s="1">
        <f>Padrão!$C$2*calculo!K44</f>
        <v>0</v>
      </c>
      <c r="O44" s="1">
        <f>Padrão!$C$3*calculo!K44</f>
        <v>0</v>
      </c>
      <c r="P44" s="26">
        <f t="shared" si="2"/>
        <v>0</v>
      </c>
      <c r="Q44" s="28"/>
      <c r="R44" s="1">
        <f t="shared" si="3"/>
        <v>0</v>
      </c>
      <c r="S44" s="1">
        <f t="shared" si="4"/>
        <v>0</v>
      </c>
      <c r="T44" s="1">
        <f t="shared" si="5"/>
        <v>0</v>
      </c>
      <c r="U44" s="1">
        <f t="shared" si="6"/>
        <v>0</v>
      </c>
      <c r="V44" s="1">
        <f>Padrão!$D$40*calculo!K44</f>
        <v>0</v>
      </c>
      <c r="W44" s="23"/>
      <c r="X44" s="23"/>
      <c r="Y44" s="1">
        <f>(100-(Padrão!$C$44))/100</f>
        <v>0.79749999999999999</v>
      </c>
      <c r="Z44" s="22">
        <f t="shared" si="7"/>
        <v>0</v>
      </c>
      <c r="AA44" s="22">
        <f t="shared" si="8"/>
        <v>0</v>
      </c>
      <c r="AB44" s="22">
        <f t="shared" si="9"/>
        <v>0</v>
      </c>
      <c r="AC44" s="21"/>
      <c r="AD44" s="22">
        <f>Z44*Padrão!$C$45</f>
        <v>0</v>
      </c>
      <c r="AE44" s="22">
        <f>Z44*Padrão!$C$46</f>
        <v>0</v>
      </c>
      <c r="AF44" s="22">
        <f>Z44*Padrão!$C$47</f>
        <v>0</v>
      </c>
      <c r="AG44" s="22">
        <f>Z44*Padrão!$C$48</f>
        <v>0</v>
      </c>
    </row>
    <row r="45" spans="1:33" x14ac:dyDescent="0.3">
      <c r="A45" s="1">
        <f t="shared" si="12"/>
        <v>44</v>
      </c>
      <c r="B45" s="45"/>
      <c r="C45" s="23"/>
      <c r="D45" s="43">
        <v>0</v>
      </c>
      <c r="E45" s="43">
        <v>0</v>
      </c>
      <c r="F45" s="43">
        <v>0</v>
      </c>
      <c r="G45" s="43">
        <v>0</v>
      </c>
      <c r="H45" s="23"/>
      <c r="I45" s="23"/>
      <c r="J45" s="23"/>
      <c r="K45" s="1">
        <f t="shared" si="0"/>
        <v>0</v>
      </c>
      <c r="L45" s="1">
        <f t="shared" si="1"/>
        <v>0</v>
      </c>
      <c r="M45" s="1">
        <f>Padrão!$C$4*calculo!K45</f>
        <v>0</v>
      </c>
      <c r="N45" s="1">
        <f>Padrão!$C$2*calculo!K45</f>
        <v>0</v>
      </c>
      <c r="O45" s="1">
        <f>Padrão!$C$3*calculo!K45</f>
        <v>0</v>
      </c>
      <c r="P45" s="26">
        <f t="shared" si="2"/>
        <v>0</v>
      </c>
      <c r="Q45" s="28"/>
      <c r="R45" s="1">
        <f t="shared" si="3"/>
        <v>0</v>
      </c>
      <c r="S45" s="1">
        <f t="shared" si="4"/>
        <v>0</v>
      </c>
      <c r="T45" s="1">
        <f t="shared" si="5"/>
        <v>0</v>
      </c>
      <c r="U45" s="1">
        <f t="shared" si="6"/>
        <v>0</v>
      </c>
      <c r="V45" s="1">
        <f>Padrão!$D$40*calculo!K45</f>
        <v>0</v>
      </c>
      <c r="W45" s="23"/>
      <c r="X45" s="23"/>
      <c r="Y45" s="1">
        <f>(100-(Padrão!$C$44))/100</f>
        <v>0.79749999999999999</v>
      </c>
      <c r="Z45" s="22">
        <f t="shared" si="7"/>
        <v>0</v>
      </c>
      <c r="AA45" s="22">
        <f t="shared" si="8"/>
        <v>0</v>
      </c>
      <c r="AB45" s="22">
        <f t="shared" si="9"/>
        <v>0</v>
      </c>
      <c r="AC45" s="21"/>
      <c r="AD45" s="22">
        <f>Z45*Padrão!$C$45</f>
        <v>0</v>
      </c>
      <c r="AE45" s="22">
        <f>Z45*Padrão!$C$46</f>
        <v>0</v>
      </c>
      <c r="AF45" s="22">
        <f>Z45*Padrão!$C$47</f>
        <v>0</v>
      </c>
      <c r="AG45" s="22">
        <f>Z45*Padrão!$C$48</f>
        <v>0</v>
      </c>
    </row>
    <row r="46" spans="1:33" x14ac:dyDescent="0.3">
      <c r="A46" s="1">
        <f t="shared" si="12"/>
        <v>45</v>
      </c>
      <c r="B46" s="45"/>
      <c r="C46" s="23"/>
      <c r="D46" s="43">
        <v>0</v>
      </c>
      <c r="E46" s="43">
        <v>0</v>
      </c>
      <c r="F46" s="43">
        <v>0</v>
      </c>
      <c r="G46" s="43">
        <v>0</v>
      </c>
      <c r="H46" s="23"/>
      <c r="I46" s="23"/>
      <c r="J46" s="23"/>
      <c r="K46" s="1">
        <f t="shared" si="0"/>
        <v>0</v>
      </c>
      <c r="L46" s="1">
        <f t="shared" si="1"/>
        <v>0</v>
      </c>
      <c r="M46" s="1">
        <f>Padrão!$C$4*calculo!K46</f>
        <v>0</v>
      </c>
      <c r="N46" s="1">
        <f>Padrão!$C$2*calculo!K46</f>
        <v>0</v>
      </c>
      <c r="O46" s="1">
        <f>Padrão!$C$3*calculo!K46</f>
        <v>0</v>
      </c>
      <c r="P46" s="26">
        <f t="shared" si="2"/>
        <v>0</v>
      </c>
      <c r="Q46" s="28"/>
      <c r="R46" s="1">
        <f t="shared" si="3"/>
        <v>0</v>
      </c>
      <c r="S46" s="1">
        <f t="shared" si="4"/>
        <v>0</v>
      </c>
      <c r="T46" s="1">
        <f t="shared" si="5"/>
        <v>0</v>
      </c>
      <c r="U46" s="1">
        <f t="shared" si="6"/>
        <v>0</v>
      </c>
      <c r="V46" s="1">
        <f>Padrão!$D$40*calculo!K46</f>
        <v>0</v>
      </c>
      <c r="W46" s="23"/>
      <c r="X46" s="23"/>
      <c r="Y46" s="1">
        <f>(100-(Padrão!$C$44))/100</f>
        <v>0.79749999999999999</v>
      </c>
      <c r="Z46" s="22">
        <f t="shared" si="7"/>
        <v>0</v>
      </c>
      <c r="AA46" s="22">
        <f t="shared" si="8"/>
        <v>0</v>
      </c>
      <c r="AB46" s="22">
        <f t="shared" si="9"/>
        <v>0</v>
      </c>
      <c r="AC46" s="21"/>
      <c r="AD46" s="22">
        <f>Z46*Padrão!$C$45</f>
        <v>0</v>
      </c>
      <c r="AE46" s="22">
        <f>Z46*Padrão!$C$46</f>
        <v>0</v>
      </c>
      <c r="AF46" s="22">
        <f>Z46*Padrão!$C$47</f>
        <v>0</v>
      </c>
      <c r="AG46" s="22">
        <f>Z46*Padrão!$C$48</f>
        <v>0</v>
      </c>
    </row>
    <row r="47" spans="1:33" x14ac:dyDescent="0.3">
      <c r="A47" s="1">
        <f t="shared" si="12"/>
        <v>46</v>
      </c>
      <c r="B47" s="45"/>
      <c r="C47" s="23"/>
      <c r="D47" s="43">
        <v>0</v>
      </c>
      <c r="E47" s="43">
        <v>0</v>
      </c>
      <c r="F47" s="43">
        <v>0</v>
      </c>
      <c r="G47" s="43">
        <v>0</v>
      </c>
      <c r="H47" s="23"/>
      <c r="I47" s="23"/>
      <c r="J47" s="23"/>
      <c r="K47" s="1">
        <f t="shared" si="0"/>
        <v>0</v>
      </c>
      <c r="L47" s="1">
        <f t="shared" si="1"/>
        <v>0</v>
      </c>
      <c r="M47" s="1">
        <f>Padrão!$C$4*calculo!K47</f>
        <v>0</v>
      </c>
      <c r="N47" s="1">
        <f>Padrão!$C$2*calculo!K47</f>
        <v>0</v>
      </c>
      <c r="O47" s="1">
        <f>Padrão!$C$3*calculo!K47</f>
        <v>0</v>
      </c>
      <c r="P47" s="26">
        <f t="shared" si="2"/>
        <v>0</v>
      </c>
      <c r="Q47" s="28"/>
      <c r="R47" s="1">
        <f t="shared" si="3"/>
        <v>0</v>
      </c>
      <c r="S47" s="1">
        <f t="shared" si="4"/>
        <v>0</v>
      </c>
      <c r="T47" s="1">
        <f t="shared" si="5"/>
        <v>0</v>
      </c>
      <c r="U47" s="1">
        <f t="shared" si="6"/>
        <v>0</v>
      </c>
      <c r="V47" s="1">
        <f>Padrão!$D$40*calculo!K47</f>
        <v>0</v>
      </c>
      <c r="W47" s="23"/>
      <c r="X47" s="23"/>
      <c r="Y47" s="1">
        <f>(100-(Padrão!$C$44))/100</f>
        <v>0.79749999999999999</v>
      </c>
      <c r="Z47" s="22">
        <f t="shared" si="7"/>
        <v>0</v>
      </c>
      <c r="AA47" s="22">
        <f t="shared" si="8"/>
        <v>0</v>
      </c>
      <c r="AB47" s="22">
        <f t="shared" si="9"/>
        <v>0</v>
      </c>
      <c r="AC47" s="21"/>
      <c r="AD47" s="22">
        <f>Z47*Padrão!$C$45</f>
        <v>0</v>
      </c>
      <c r="AE47" s="22">
        <f>Z47*Padrão!$C$46</f>
        <v>0</v>
      </c>
      <c r="AF47" s="22">
        <f>Z47*Padrão!$C$47</f>
        <v>0</v>
      </c>
      <c r="AG47" s="22">
        <f>Z47*Padrão!$C$48</f>
        <v>0</v>
      </c>
    </row>
    <row r="48" spans="1:33" x14ac:dyDescent="0.3">
      <c r="A48" s="1">
        <f t="shared" si="12"/>
        <v>47</v>
      </c>
      <c r="B48" s="45"/>
      <c r="C48" s="23"/>
      <c r="D48" s="43">
        <v>0</v>
      </c>
      <c r="E48" s="43">
        <v>0</v>
      </c>
      <c r="F48" s="43">
        <v>0</v>
      </c>
      <c r="G48" s="43">
        <v>0</v>
      </c>
      <c r="H48" s="23"/>
      <c r="I48" s="23"/>
      <c r="J48" s="23"/>
      <c r="K48" s="1">
        <f t="shared" si="0"/>
        <v>0</v>
      </c>
      <c r="L48" s="1">
        <f t="shared" si="1"/>
        <v>0</v>
      </c>
      <c r="M48" s="1">
        <f>Padrão!$C$4*calculo!K48</f>
        <v>0</v>
      </c>
      <c r="N48" s="1">
        <f>Padrão!$C$2*calculo!K48</f>
        <v>0</v>
      </c>
      <c r="O48" s="1">
        <f>Padrão!$C$3*calculo!K48</f>
        <v>0</v>
      </c>
      <c r="P48" s="26">
        <f t="shared" si="2"/>
        <v>0</v>
      </c>
      <c r="Q48" s="28"/>
      <c r="R48" s="1">
        <f t="shared" si="3"/>
        <v>0</v>
      </c>
      <c r="S48" s="1">
        <f t="shared" si="4"/>
        <v>0</v>
      </c>
      <c r="T48" s="1">
        <f t="shared" si="5"/>
        <v>0</v>
      </c>
      <c r="U48" s="1">
        <f t="shared" si="6"/>
        <v>0</v>
      </c>
      <c r="V48" s="1">
        <f>Padrão!$D$40*calculo!K48</f>
        <v>0</v>
      </c>
      <c r="W48" s="23"/>
      <c r="X48" s="23"/>
      <c r="Y48" s="1">
        <f>(100-(Padrão!$C$44))/100</f>
        <v>0.79749999999999999</v>
      </c>
      <c r="Z48" s="22">
        <f t="shared" si="7"/>
        <v>0</v>
      </c>
      <c r="AA48" s="22">
        <f t="shared" si="8"/>
        <v>0</v>
      </c>
      <c r="AB48" s="22">
        <f t="shared" si="9"/>
        <v>0</v>
      </c>
      <c r="AC48" s="21"/>
      <c r="AD48" s="22">
        <f>Z48*Padrão!$C$45</f>
        <v>0</v>
      </c>
      <c r="AE48" s="22">
        <f>Z48*Padrão!$C$46</f>
        <v>0</v>
      </c>
      <c r="AF48" s="22">
        <f>Z48*Padrão!$C$47</f>
        <v>0</v>
      </c>
      <c r="AG48" s="22">
        <f>Z48*Padrão!$C$48</f>
        <v>0</v>
      </c>
    </row>
    <row r="49" spans="1:33" x14ac:dyDescent="0.3">
      <c r="A49" s="1">
        <f t="shared" si="12"/>
        <v>48</v>
      </c>
      <c r="B49" s="45"/>
      <c r="C49" s="23"/>
      <c r="D49" s="43">
        <v>0</v>
      </c>
      <c r="E49" s="43">
        <v>0</v>
      </c>
      <c r="F49" s="43">
        <v>0</v>
      </c>
      <c r="G49" s="43">
        <v>0</v>
      </c>
      <c r="H49" s="23"/>
      <c r="I49" s="23"/>
      <c r="J49" s="23"/>
      <c r="K49" s="1">
        <f t="shared" si="0"/>
        <v>0</v>
      </c>
      <c r="L49" s="1">
        <f t="shared" si="1"/>
        <v>0</v>
      </c>
      <c r="M49" s="1">
        <f>Padrão!$C$4*calculo!K49</f>
        <v>0</v>
      </c>
      <c r="N49" s="1">
        <f>Padrão!$C$2*calculo!K49</f>
        <v>0</v>
      </c>
      <c r="O49" s="1">
        <f>Padrão!$C$3*calculo!K49</f>
        <v>0</v>
      </c>
      <c r="P49" s="26">
        <f t="shared" si="2"/>
        <v>0</v>
      </c>
      <c r="Q49" s="28"/>
      <c r="R49" s="1">
        <f t="shared" si="3"/>
        <v>0</v>
      </c>
      <c r="S49" s="1">
        <f t="shared" si="4"/>
        <v>0</v>
      </c>
      <c r="T49" s="1">
        <f t="shared" si="5"/>
        <v>0</v>
      </c>
      <c r="U49" s="1">
        <f t="shared" si="6"/>
        <v>0</v>
      </c>
      <c r="V49" s="1">
        <f>Padrão!$D$40*calculo!K49</f>
        <v>0</v>
      </c>
      <c r="W49" s="23"/>
      <c r="X49" s="23"/>
      <c r="Y49" s="1">
        <f>(100-(Padrão!$C$44))/100</f>
        <v>0.79749999999999999</v>
      </c>
      <c r="Z49" s="22">
        <f t="shared" si="7"/>
        <v>0</v>
      </c>
      <c r="AA49" s="22">
        <f t="shared" si="8"/>
        <v>0</v>
      </c>
      <c r="AB49" s="22">
        <f t="shared" si="9"/>
        <v>0</v>
      </c>
      <c r="AC49" s="21"/>
      <c r="AD49" s="22">
        <f>Z49*Padrão!$C$45</f>
        <v>0</v>
      </c>
      <c r="AE49" s="22">
        <f>Z49*Padrão!$C$46</f>
        <v>0</v>
      </c>
      <c r="AF49" s="22">
        <f>Z49*Padrão!$C$47</f>
        <v>0</v>
      </c>
      <c r="AG49" s="22">
        <f>Z49*Padrão!$C$48</f>
        <v>0</v>
      </c>
    </row>
    <row r="50" spans="1:33" x14ac:dyDescent="0.3">
      <c r="A50" s="1">
        <f t="shared" si="12"/>
        <v>49</v>
      </c>
      <c r="B50" s="45"/>
      <c r="C50" s="23"/>
      <c r="D50" s="43">
        <v>0</v>
      </c>
      <c r="E50" s="43">
        <v>0</v>
      </c>
      <c r="F50" s="43">
        <v>0</v>
      </c>
      <c r="G50" s="43">
        <v>0</v>
      </c>
      <c r="H50" s="23"/>
      <c r="I50" s="23"/>
      <c r="J50" s="23"/>
      <c r="K50" s="1">
        <f t="shared" si="0"/>
        <v>0</v>
      </c>
      <c r="L50" s="1">
        <f t="shared" si="1"/>
        <v>0</v>
      </c>
      <c r="M50" s="1">
        <f>Padrão!$C$4*calculo!K50</f>
        <v>0</v>
      </c>
      <c r="N50" s="1">
        <f>Padrão!$C$2*calculo!K50</f>
        <v>0</v>
      </c>
      <c r="O50" s="1">
        <f>Padrão!$C$3*calculo!K50</f>
        <v>0</v>
      </c>
      <c r="P50" s="26">
        <f t="shared" si="2"/>
        <v>0</v>
      </c>
      <c r="Q50" s="28"/>
      <c r="R50" s="1">
        <f t="shared" si="3"/>
        <v>0</v>
      </c>
      <c r="S50" s="1">
        <f t="shared" si="4"/>
        <v>0</v>
      </c>
      <c r="T50" s="1">
        <f t="shared" si="5"/>
        <v>0</v>
      </c>
      <c r="U50" s="1">
        <f t="shared" si="6"/>
        <v>0</v>
      </c>
      <c r="V50" s="1">
        <f>Padrão!$D$40*calculo!K50</f>
        <v>0</v>
      </c>
      <c r="W50" s="23"/>
      <c r="X50" s="23"/>
      <c r="Y50" s="1">
        <f>(100-(Padrão!$C$44))/100</f>
        <v>0.79749999999999999</v>
      </c>
      <c r="Z50" s="22">
        <f t="shared" si="7"/>
        <v>0</v>
      </c>
      <c r="AA50" s="22">
        <f t="shared" si="8"/>
        <v>0</v>
      </c>
      <c r="AB50" s="22">
        <f t="shared" si="9"/>
        <v>0</v>
      </c>
      <c r="AC50" s="21"/>
      <c r="AD50" s="22">
        <f>Z50*Padrão!$C$45</f>
        <v>0</v>
      </c>
      <c r="AE50" s="22">
        <f>Z50*Padrão!$C$46</f>
        <v>0</v>
      </c>
      <c r="AF50" s="22">
        <f>Z50*Padrão!$C$47</f>
        <v>0</v>
      </c>
      <c r="AG50" s="22">
        <f>Z50*Padrão!$C$48</f>
        <v>0</v>
      </c>
    </row>
    <row r="51" spans="1:33" x14ac:dyDescent="0.3">
      <c r="A51" s="1">
        <f t="shared" si="12"/>
        <v>50</v>
      </c>
      <c r="B51" s="45"/>
      <c r="C51" s="23"/>
      <c r="D51" s="43">
        <v>0</v>
      </c>
      <c r="E51" s="43">
        <v>0</v>
      </c>
      <c r="F51" s="43">
        <v>0</v>
      </c>
      <c r="G51" s="43">
        <v>0</v>
      </c>
      <c r="H51" s="23"/>
      <c r="I51" s="23"/>
      <c r="J51" s="23"/>
      <c r="K51" s="1">
        <f t="shared" si="0"/>
        <v>0</v>
      </c>
      <c r="L51" s="1">
        <f t="shared" si="1"/>
        <v>0</v>
      </c>
      <c r="M51" s="1">
        <f>Padrão!$C$4*calculo!K51</f>
        <v>0</v>
      </c>
      <c r="N51" s="1">
        <f>Padrão!$C$2*calculo!K51</f>
        <v>0</v>
      </c>
      <c r="O51" s="1">
        <f>Padrão!$C$3*calculo!K51</f>
        <v>0</v>
      </c>
      <c r="P51" s="26">
        <f t="shared" si="2"/>
        <v>0</v>
      </c>
      <c r="Q51" s="28"/>
      <c r="R51" s="1">
        <f t="shared" si="3"/>
        <v>0</v>
      </c>
      <c r="S51" s="1">
        <f t="shared" si="4"/>
        <v>0</v>
      </c>
      <c r="T51" s="1">
        <f t="shared" si="5"/>
        <v>0</v>
      </c>
      <c r="U51" s="1">
        <f t="shared" si="6"/>
        <v>0</v>
      </c>
      <c r="V51" s="1">
        <f>Padrão!$D$40*calculo!K51</f>
        <v>0</v>
      </c>
      <c r="W51" s="23"/>
      <c r="X51" s="23"/>
      <c r="Y51" s="1">
        <f>(100-(Padrão!$C$44))/100</f>
        <v>0.79749999999999999</v>
      </c>
      <c r="Z51" s="22">
        <f t="shared" si="7"/>
        <v>0</v>
      </c>
      <c r="AA51" s="22">
        <f t="shared" si="8"/>
        <v>0</v>
      </c>
      <c r="AB51" s="22">
        <f t="shared" si="9"/>
        <v>0</v>
      </c>
      <c r="AC51" s="21"/>
      <c r="AD51" s="22">
        <f>Z51*Padrão!$C$45</f>
        <v>0</v>
      </c>
      <c r="AE51" s="22">
        <f>Z51*Padrão!$C$46</f>
        <v>0</v>
      </c>
      <c r="AF51" s="22">
        <f>Z51*Padrão!$C$47</f>
        <v>0</v>
      </c>
      <c r="AG51" s="22">
        <f>Z51*Padrão!$C$48</f>
        <v>0</v>
      </c>
    </row>
    <row r="52" spans="1:33" x14ac:dyDescent="0.3">
      <c r="A52" s="86" t="s">
        <v>61</v>
      </c>
      <c r="B52" s="87"/>
      <c r="C52" s="87"/>
      <c r="D52" s="87"/>
      <c r="E52" s="87"/>
      <c r="F52" s="87"/>
      <c r="G52" s="88"/>
      <c r="H52" s="42">
        <f>SUM(H2:H51)</f>
        <v>1</v>
      </c>
      <c r="I52" s="42"/>
      <c r="J52" s="42">
        <f t="shared" ref="J52:P52" si="13">SUM(J2:J51)</f>
        <v>1173</v>
      </c>
      <c r="K52" s="42">
        <f t="shared" si="13"/>
        <v>1</v>
      </c>
      <c r="L52" s="42">
        <f t="shared" si="13"/>
        <v>55000</v>
      </c>
      <c r="M52" s="42">
        <f t="shared" si="13"/>
        <v>0</v>
      </c>
      <c r="N52" s="42">
        <f t="shared" si="13"/>
        <v>2800</v>
      </c>
      <c r="O52" s="42">
        <f t="shared" si="13"/>
        <v>0</v>
      </c>
      <c r="P52" s="42">
        <f t="shared" si="13"/>
        <v>57800</v>
      </c>
      <c r="Q52" s="46"/>
      <c r="R52" s="42">
        <f>SUM(R2:R51)</f>
        <v>20230</v>
      </c>
      <c r="S52" s="42">
        <f>SUM(S2:S51)</f>
        <v>4057.56</v>
      </c>
      <c r="T52" s="42">
        <f>SUM(T2:T51)</f>
        <v>1514.3600000000001</v>
      </c>
      <c r="U52" s="42">
        <f>SUM(U2:U51)</f>
        <v>7265.46</v>
      </c>
      <c r="V52" s="42">
        <f>SUM(V2:V51)</f>
        <v>3938.4474187380497</v>
      </c>
      <c r="W52" s="42"/>
      <c r="X52" s="42"/>
      <c r="Y52" s="42"/>
      <c r="Z52" s="39">
        <f>SUM(Z2:Z51)</f>
        <v>102781.75224920132</v>
      </c>
      <c r="AA52" s="39">
        <f>SUM(AA2:AA51)</f>
        <v>5344.6511169584683</v>
      </c>
      <c r="AB52" s="39">
        <f t="shared" si="9"/>
        <v>108126.40336615979</v>
      </c>
      <c r="AC52" s="40"/>
      <c r="AD52" s="39">
        <f>SUM(AD2:AD51)</f>
        <v>4111.2700899680531</v>
      </c>
      <c r="AE52" s="39">
        <f>SUM(AE2:AE51)</f>
        <v>1695.8989121118218</v>
      </c>
      <c r="AF52" s="39">
        <f>SUM(AF2:AF51)</f>
        <v>7811.4131709393005</v>
      </c>
      <c r="AG52" s="39">
        <f>SUM(AG2:AG51)</f>
        <v>7194.7226574440929</v>
      </c>
    </row>
  </sheetData>
  <mergeCells count="1">
    <mergeCell ref="A52:G5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Padrão</vt:lpstr>
      <vt:lpstr>calculo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</dc:creator>
  <cp:lastModifiedBy>Outsidetraders</cp:lastModifiedBy>
  <cp:lastPrinted>2022-09-07T23:31:18Z</cp:lastPrinted>
  <dcterms:created xsi:type="dcterms:W3CDTF">2017-01-23T18:29:35Z</dcterms:created>
  <dcterms:modified xsi:type="dcterms:W3CDTF">2023-04-18T14:52:22Z</dcterms:modified>
</cp:coreProperties>
</file>